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REBALANS 2021\Materijal za objavu\"/>
    </mc:Choice>
  </mc:AlternateContent>
  <bookViews>
    <workbookView xWindow="0" yWindow="0" windowWidth="20490" windowHeight="7365" tabRatio="728" activeTab="1"/>
  </bookViews>
  <sheets>
    <sheet name="Opšti dio" sheetId="4" r:id="rId1"/>
    <sheet name="Rashodi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0" hidden="1">'Opšti dio'!#REF!</definedName>
    <definedName name="_xlnm._FilterDatabase" localSheetId="1" hidden="1">Rashodi!$A$6:$C$4849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'Opšti dio'!$A$1:$C$277</definedName>
    <definedName name="_xlnm.Print_Area" localSheetId="1">Rashodi!$A$1:$C$4575</definedName>
    <definedName name="_xlnm.Print_Titles" localSheetId="1">Rashodi!$3:$5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277" i="4" l="1"/>
  <c r="C1324" i="2" l="1"/>
  <c r="C3544" i="2" l="1"/>
  <c r="C1860" i="2"/>
  <c r="C4572" i="2" l="1"/>
  <c r="C4527" i="2"/>
  <c r="C4490" i="2"/>
  <c r="C4480" i="2"/>
  <c r="C4373" i="2"/>
  <c r="C4366" i="2"/>
  <c r="C4363" i="2"/>
  <c r="C4330" i="2"/>
  <c r="C4319" i="2"/>
  <c r="C4288" i="2"/>
  <c r="C4286" i="2"/>
  <c r="C4130" i="2"/>
  <c r="C4071" i="2"/>
  <c r="C4001" i="2"/>
  <c r="C3807" i="2"/>
  <c r="C1806" i="2"/>
  <c r="C1747" i="2"/>
  <c r="C1378" i="2"/>
  <c r="C1097" i="2"/>
  <c r="C938" i="2"/>
  <c r="C935" i="2"/>
  <c r="C890" i="2"/>
  <c r="C680" i="2"/>
  <c r="C643" i="2"/>
  <c r="C474" i="2"/>
  <c r="C4571" i="2" l="1"/>
  <c r="C185" i="4"/>
  <c r="C4242" i="2" l="1"/>
  <c r="C4457" i="2" l="1"/>
  <c r="C4569" i="2"/>
  <c r="C4564" i="2"/>
  <c r="C4561" i="2"/>
  <c r="C4558" i="2"/>
  <c r="C4547" i="2"/>
  <c r="C4544" i="2"/>
  <c r="C4538" i="2"/>
  <c r="C4519" i="2"/>
  <c r="C4516" i="2"/>
  <c r="C4511" i="2"/>
  <c r="C4499" i="2"/>
  <c r="C4493" i="2"/>
  <c r="C4487" i="2"/>
  <c r="C4484" i="2"/>
  <c r="C4473" i="2"/>
  <c r="C4470" i="2"/>
  <c r="C4466" i="2"/>
  <c r="C4450" i="2"/>
  <c r="C4447" i="2"/>
  <c r="C4444" i="2"/>
  <c r="C4439" i="2"/>
  <c r="C4435" i="2"/>
  <c r="C4431" i="2"/>
  <c r="C4412" i="2"/>
  <c r="C4410" i="2"/>
  <c r="C4391" i="2"/>
  <c r="C4386" i="2"/>
  <c r="C4375" i="2"/>
  <c r="C4370" i="2"/>
  <c r="C4360" i="2"/>
  <c r="C4348" i="2"/>
  <c r="C4343" i="2"/>
  <c r="C4332" i="2"/>
  <c r="C4327" i="2"/>
  <c r="C4325" i="2"/>
  <c r="C4322" i="2"/>
  <c r="C4317" i="2"/>
  <c r="C4304" i="2"/>
  <c r="C4299" i="2"/>
  <c r="C4283" i="2"/>
  <c r="C4279" i="2"/>
  <c r="C4276" i="2"/>
  <c r="C4274" i="2"/>
  <c r="C4261" i="2"/>
  <c r="C4256" i="2"/>
  <c r="C4245" i="2"/>
  <c r="C4239" i="2"/>
  <c r="C4236" i="2"/>
  <c r="C4231" i="2"/>
  <c r="C4225" i="2"/>
  <c r="C4222" i="2"/>
  <c r="C4208" i="2"/>
  <c r="C4202" i="2"/>
  <c r="C4199" i="2"/>
  <c r="C4197" i="2"/>
  <c r="C4184" i="2"/>
  <c r="C4179" i="2"/>
  <c r="C4168" i="2"/>
  <c r="C4165" i="2"/>
  <c r="C4163" i="2"/>
  <c r="C4160" i="2"/>
  <c r="C4148" i="2"/>
  <c r="C4143" i="2"/>
  <c r="C4132" i="2"/>
  <c r="C4127" i="2"/>
  <c r="C4125" i="2"/>
  <c r="C4120" i="2"/>
  <c r="C4117" i="2"/>
  <c r="C4106" i="2"/>
  <c r="C4101" i="2"/>
  <c r="C4090" i="2"/>
  <c r="C4088" i="2"/>
  <c r="C4085" i="2"/>
  <c r="C4083" i="2"/>
  <c r="C4078" i="2"/>
  <c r="C4073" i="2"/>
  <c r="C4057" i="2"/>
  <c r="C4052" i="2"/>
  <c r="C4041" i="2"/>
  <c r="C4038" i="2"/>
  <c r="C4036" i="2"/>
  <c r="C4034" i="2"/>
  <c r="C4022" i="2"/>
  <c r="C4017" i="2"/>
  <c r="C4006" i="2"/>
  <c r="C4003" i="2"/>
  <c r="C3997" i="2"/>
  <c r="C3991" i="2"/>
  <c r="C3989" i="2"/>
  <c r="C3979" i="2"/>
  <c r="C3974" i="2"/>
  <c r="C3963" i="2"/>
  <c r="C3961" i="2"/>
  <c r="C3947" i="2"/>
  <c r="C3942" i="2"/>
  <c r="C3931" i="2"/>
  <c r="C3928" i="2"/>
  <c r="C3926" i="2"/>
  <c r="C3923" i="2"/>
  <c r="C3919" i="2"/>
  <c r="C3915" i="2"/>
  <c r="C3903" i="2"/>
  <c r="C3898" i="2"/>
  <c r="C3887" i="2"/>
  <c r="C3884" i="2"/>
  <c r="C3882" i="2"/>
  <c r="C3879" i="2"/>
  <c r="C3877" i="2"/>
  <c r="C3865" i="2"/>
  <c r="C3860" i="2"/>
  <c r="C3849" i="2"/>
  <c r="C3846" i="2"/>
  <c r="C3844" i="2"/>
  <c r="C3840" i="2"/>
  <c r="C3837" i="2"/>
  <c r="C3825" i="2"/>
  <c r="C3820" i="2"/>
  <c r="C3809" i="2"/>
  <c r="C3804" i="2"/>
  <c r="C3801" i="2"/>
  <c r="C3798" i="2"/>
  <c r="C3792" i="2"/>
  <c r="C3788" i="2"/>
  <c r="C3783" i="2"/>
  <c r="C3779" i="2"/>
  <c r="C3777" i="2"/>
  <c r="C3763" i="2"/>
  <c r="C3758" i="2"/>
  <c r="C3747" i="2"/>
  <c r="C3744" i="2"/>
  <c r="C3742" i="2"/>
  <c r="C3739" i="2"/>
  <c r="C3728" i="2"/>
  <c r="C3723" i="2"/>
  <c r="C3712" i="2"/>
  <c r="C3709" i="2"/>
  <c r="C3707" i="2"/>
  <c r="C3704" i="2"/>
  <c r="C3702" i="2"/>
  <c r="C3698" i="2"/>
  <c r="C3685" i="2"/>
  <c r="C3680" i="2"/>
  <c r="C3669" i="2"/>
  <c r="C3667" i="2"/>
  <c r="C3664" i="2"/>
  <c r="C3662" i="2"/>
  <c r="C3660" i="2"/>
  <c r="C3657" i="2"/>
  <c r="C3654" i="2"/>
  <c r="C3652" i="2"/>
  <c r="C3639" i="2"/>
  <c r="C3634" i="2"/>
  <c r="C3623" i="2"/>
  <c r="C3620" i="2"/>
  <c r="C3607" i="2"/>
  <c r="C3602" i="2"/>
  <c r="C3591" i="2"/>
  <c r="C3588" i="2"/>
  <c r="C3586" i="2"/>
  <c r="C3571" i="2"/>
  <c r="C3566" i="2"/>
  <c r="C3555" i="2"/>
  <c r="C3553" i="2"/>
  <c r="C3550" i="2"/>
  <c r="C3547" i="2"/>
  <c r="C3534" i="2"/>
  <c r="C3531" i="2"/>
  <c r="C3523" i="2"/>
  <c r="C3521" i="2"/>
  <c r="C3509" i="2"/>
  <c r="C3504" i="2"/>
  <c r="C3493" i="2"/>
  <c r="C3490" i="2"/>
  <c r="C3485" i="2"/>
  <c r="C3468" i="2"/>
  <c r="C3465" i="2"/>
  <c r="C3454" i="2"/>
  <c r="C3448" i="2"/>
  <c r="C3445" i="2"/>
  <c r="C3434" i="2"/>
  <c r="C3431" i="2"/>
  <c r="C3422" i="2"/>
  <c r="C3417" i="2"/>
  <c r="C3406" i="2"/>
  <c r="C3396" i="2"/>
  <c r="C3391" i="2"/>
  <c r="C3379" i="2"/>
  <c r="C3376" i="2"/>
  <c r="C3366" i="2"/>
  <c r="C3363" i="2"/>
  <c r="C3361" i="2"/>
  <c r="C3358" i="2"/>
  <c r="C3350" i="2"/>
  <c r="C3342" i="2"/>
  <c r="C3337" i="2"/>
  <c r="C3325" i="2"/>
  <c r="C3320" i="2"/>
  <c r="C3309" i="2"/>
  <c r="C3306" i="2"/>
  <c r="C3303" i="2"/>
  <c r="C3298" i="2"/>
  <c r="C3287" i="2"/>
  <c r="C3285" i="2"/>
  <c r="C3272" i="2"/>
  <c r="C3267" i="2"/>
  <c r="C3256" i="2"/>
  <c r="C3252" i="2"/>
  <c r="C3242" i="2"/>
  <c r="C3237" i="2"/>
  <c r="C3226" i="2"/>
  <c r="C3215" i="2"/>
  <c r="C3210" i="2"/>
  <c r="C3199" i="2"/>
  <c r="C3196" i="2"/>
  <c r="C3186" i="2"/>
  <c r="C3181" i="2"/>
  <c r="C3170" i="2"/>
  <c r="C3167" i="2"/>
  <c r="C3157" i="2"/>
  <c r="C3152" i="2"/>
  <c r="C3141" i="2"/>
  <c r="C3137" i="2"/>
  <c r="C3125" i="2"/>
  <c r="C3120" i="2"/>
  <c r="C3109" i="2"/>
  <c r="C3097" i="2"/>
  <c r="C3092" i="2"/>
  <c r="C3081" i="2"/>
  <c r="C3078" i="2"/>
  <c r="C3076" i="2"/>
  <c r="C3067" i="2"/>
  <c r="C3062" i="2"/>
  <c r="C3051" i="2"/>
  <c r="C3048" i="2"/>
  <c r="C3045" i="2"/>
  <c r="C3035" i="2"/>
  <c r="C3030" i="2"/>
  <c r="C3019" i="2"/>
  <c r="C3016" i="2"/>
  <c r="C3005" i="2"/>
  <c r="C3000" i="2"/>
  <c r="C2989" i="2"/>
  <c r="C2986" i="2"/>
  <c r="C2973" i="2"/>
  <c r="C2968" i="2"/>
  <c r="C2957" i="2"/>
  <c r="C2945" i="2"/>
  <c r="C2940" i="2"/>
  <c r="C2929" i="2"/>
  <c r="C2926" i="2"/>
  <c r="C2923" i="2"/>
  <c r="C2920" i="2"/>
  <c r="C2918" i="2"/>
  <c r="C2903" i="2"/>
  <c r="C2898" i="2"/>
  <c r="C2887" i="2"/>
  <c r="C2884" i="2"/>
  <c r="C2871" i="2"/>
  <c r="C2866" i="2"/>
  <c r="C2855" i="2"/>
  <c r="C2851" i="2"/>
  <c r="C2840" i="2"/>
  <c r="C2835" i="2"/>
  <c r="C2824" i="2"/>
  <c r="C2821" i="2"/>
  <c r="C2818" i="2"/>
  <c r="C2809" i="2"/>
  <c r="C2804" i="2"/>
  <c r="C2793" i="2"/>
  <c r="C2789" i="2"/>
  <c r="C2780" i="2"/>
  <c r="C2775" i="2"/>
  <c r="C2764" i="2"/>
  <c r="C2760" i="2"/>
  <c r="C2748" i="2"/>
  <c r="C2743" i="2"/>
  <c r="C2732" i="2"/>
  <c r="C2729" i="2"/>
  <c r="C2718" i="2"/>
  <c r="C2713" i="2"/>
  <c r="C2702" i="2"/>
  <c r="C2698" i="2"/>
  <c r="C2688" i="2"/>
  <c r="C2683" i="2"/>
  <c r="C2672" i="2"/>
  <c r="C2661" i="2"/>
  <c r="C2656" i="2"/>
  <c r="C2645" i="2"/>
  <c r="C2641" i="2"/>
  <c r="C2628" i="2"/>
  <c r="C2623" i="2"/>
  <c r="C2612" i="2"/>
  <c r="C2609" i="2"/>
  <c r="C2599" i="2"/>
  <c r="C2594" i="2"/>
  <c r="C2582" i="2"/>
  <c r="C2572" i="2"/>
  <c r="C2567" i="2"/>
  <c r="C2556" i="2"/>
  <c r="C2553" i="2"/>
  <c r="C2549" i="2"/>
  <c r="C2539" i="2"/>
  <c r="C2534" i="2"/>
  <c r="C2523" i="2"/>
  <c r="C2520" i="2"/>
  <c r="C2518" i="2"/>
  <c r="C2516" i="2"/>
  <c r="C2513" i="2"/>
  <c r="C2502" i="2"/>
  <c r="C2497" i="2"/>
  <c r="C2486" i="2"/>
  <c r="C2483" i="2"/>
  <c r="C2479" i="2"/>
  <c r="C2476" i="2"/>
  <c r="C2464" i="2"/>
  <c r="C2459" i="2"/>
  <c r="C2448" i="2"/>
  <c r="C2444" i="2"/>
  <c r="C2433" i="2"/>
  <c r="C2428" i="2"/>
  <c r="C2409" i="2"/>
  <c r="C2404" i="2"/>
  <c r="C2393" i="2"/>
  <c r="C2390" i="2"/>
  <c r="C2380" i="2"/>
  <c r="C2375" i="2"/>
  <c r="C2363" i="2"/>
  <c r="C2351" i="2"/>
  <c r="C2346" i="2"/>
  <c r="C2335" i="2"/>
  <c r="C2332" i="2"/>
  <c r="C2322" i="2"/>
  <c r="C2317" i="2"/>
  <c r="C2306" i="2"/>
  <c r="C2297" i="2"/>
  <c r="C2292" i="2"/>
  <c r="C2281" i="2"/>
  <c r="C2278" i="2"/>
  <c r="C2266" i="2"/>
  <c r="C2261" i="2"/>
  <c r="C2250" i="2"/>
  <c r="C2247" i="2"/>
  <c r="C2244" i="2"/>
  <c r="C2241" i="2"/>
  <c r="C2237" i="2"/>
  <c r="C2226" i="2"/>
  <c r="C2221" i="2"/>
  <c r="C2210" i="2"/>
  <c r="C2207" i="2"/>
  <c r="C2204" i="2"/>
  <c r="C2201" i="2"/>
  <c r="C2190" i="2"/>
  <c r="C2185" i="2"/>
  <c r="C2174" i="2"/>
  <c r="C2171" i="2"/>
  <c r="C2168" i="2"/>
  <c r="C2156" i="2"/>
  <c r="C2151" i="2"/>
  <c r="C2140" i="2"/>
  <c r="C2137" i="2"/>
  <c r="C2134" i="2"/>
  <c r="C2131" i="2"/>
  <c r="C2128" i="2"/>
  <c r="C2126" i="2"/>
  <c r="C2115" i="2"/>
  <c r="C2110" i="2"/>
  <c r="C2099" i="2"/>
  <c r="C2096" i="2"/>
  <c r="C2093" i="2"/>
  <c r="C2090" i="2"/>
  <c r="C2087" i="2"/>
  <c r="C2085" i="2"/>
  <c r="C2074" i="2"/>
  <c r="C2069" i="2"/>
  <c r="C2058" i="2"/>
  <c r="C2055" i="2"/>
  <c r="C2052" i="2"/>
  <c r="C2049" i="2"/>
  <c r="C2046" i="2"/>
  <c r="C2034" i="2"/>
  <c r="C2029" i="2"/>
  <c r="C2018" i="2"/>
  <c r="C2015" i="2"/>
  <c r="C2004" i="2"/>
  <c r="C1999" i="2"/>
  <c r="C1988" i="2"/>
  <c r="C1985" i="2"/>
  <c r="C1975" i="2"/>
  <c r="C1970" i="2"/>
  <c r="C1959" i="2"/>
  <c r="C1956" i="2"/>
  <c r="C1954" i="2"/>
  <c r="C1951" i="2"/>
  <c r="C1941" i="2"/>
  <c r="C1936" i="2"/>
  <c r="C1925" i="2"/>
  <c r="C1922" i="2"/>
  <c r="C1911" i="2"/>
  <c r="C1906" i="2"/>
  <c r="C1895" i="2"/>
  <c r="C1892" i="2"/>
  <c r="C1890" i="2"/>
  <c r="C1887" i="2"/>
  <c r="C1876" i="2"/>
  <c r="C1871" i="2"/>
  <c r="C1852" i="2"/>
  <c r="C1847" i="2"/>
  <c r="C1836" i="2"/>
  <c r="C1834" i="2"/>
  <c r="C1825" i="2"/>
  <c r="C1820" i="2"/>
  <c r="C1809" i="2"/>
  <c r="C1795" i="2"/>
  <c r="C1790" i="2"/>
  <c r="C1779" i="2"/>
  <c r="C1776" i="2"/>
  <c r="C1773" i="2"/>
  <c r="C1765" i="2"/>
  <c r="C1760" i="2"/>
  <c r="C1749" i="2"/>
  <c r="C1744" i="2"/>
  <c r="C1741" i="2"/>
  <c r="C1731" i="2"/>
  <c r="C1726" i="2"/>
  <c r="C1715" i="2"/>
  <c r="C1712" i="2"/>
  <c r="C1710" i="2"/>
  <c r="C1699" i="2"/>
  <c r="C1694" i="2"/>
  <c r="C1683" i="2"/>
  <c r="C1680" i="2"/>
  <c r="C1668" i="2"/>
  <c r="C1663" i="2"/>
  <c r="C1652" i="2"/>
  <c r="C1649" i="2"/>
  <c r="C1647" i="2"/>
  <c r="C1644" i="2"/>
  <c r="C1633" i="2"/>
  <c r="C1628" i="2"/>
  <c r="C1616" i="2"/>
  <c r="C1613" i="2"/>
  <c r="C1611" i="2"/>
  <c r="C1601" i="2"/>
  <c r="C1596" i="2"/>
  <c r="C1586" i="2"/>
  <c r="C1583" i="2"/>
  <c r="C1572" i="2"/>
  <c r="C1567" i="2"/>
  <c r="C1556" i="2"/>
  <c r="C1553" i="2"/>
  <c r="C1551" i="2"/>
  <c r="C1540" i="2"/>
  <c r="C1535" i="2"/>
  <c r="C1524" i="2"/>
  <c r="C1521" i="2"/>
  <c r="C1519" i="2"/>
  <c r="C1507" i="2"/>
  <c r="C1502" i="2"/>
  <c r="C1491" i="2"/>
  <c r="C1488" i="2"/>
  <c r="C1486" i="2"/>
  <c r="C1473" i="2"/>
  <c r="C1468" i="2"/>
  <c r="C1457" i="2"/>
  <c r="C1454" i="2"/>
  <c r="C1451" i="2"/>
  <c r="C1437" i="2"/>
  <c r="C1432" i="2"/>
  <c r="C1421" i="2"/>
  <c r="C1418" i="2"/>
  <c r="C1416" i="2"/>
  <c r="C1403" i="2"/>
  <c r="C1398" i="2"/>
  <c r="C1387" i="2"/>
  <c r="C1385" i="2"/>
  <c r="C1382" i="2"/>
  <c r="C1375" i="2"/>
  <c r="C1362" i="2"/>
  <c r="C1357" i="2"/>
  <c r="C1346" i="2"/>
  <c r="C1343" i="2"/>
  <c r="C1340" i="2"/>
  <c r="C1338" i="2"/>
  <c r="C1335" i="2"/>
  <c r="C1332" i="2"/>
  <c r="C1330" i="2"/>
  <c r="C1309" i="2"/>
  <c r="C1304" i="2"/>
  <c r="C1293" i="2"/>
  <c r="C1284" i="2"/>
  <c r="C1279" i="2"/>
  <c r="C1268" i="2"/>
  <c r="C1258" i="2"/>
  <c r="C1253" i="2"/>
  <c r="C1242" i="2"/>
  <c r="C1239" i="2"/>
  <c r="C1234" i="2"/>
  <c r="C1222" i="2"/>
  <c r="C1219" i="2"/>
  <c r="C1214" i="2"/>
  <c r="C1204" i="2"/>
  <c r="C1199" i="2"/>
  <c r="C1188" i="2"/>
  <c r="C1175" i="2"/>
  <c r="C1170" i="2"/>
  <c r="C1159" i="2"/>
  <c r="C1154" i="2"/>
  <c r="C1149" i="2"/>
  <c r="C1138" i="2"/>
  <c r="C1136" i="2"/>
  <c r="C1133" i="2"/>
  <c r="C1124" i="2"/>
  <c r="C1119" i="2"/>
  <c r="C1108" i="2"/>
  <c r="C1106" i="2"/>
  <c r="C1103" i="2"/>
  <c r="C1100" i="2"/>
  <c r="C1083" i="2"/>
  <c r="C1078" i="2"/>
  <c r="C1067" i="2"/>
  <c r="C1064" i="2"/>
  <c r="C1060" i="2"/>
  <c r="C1055" i="2"/>
  <c r="C1044" i="2"/>
  <c r="C1042" i="2"/>
  <c r="C1039" i="2"/>
  <c r="C1035" i="2"/>
  <c r="C1032" i="2"/>
  <c r="C1019" i="2"/>
  <c r="C1014" i="2"/>
  <c r="C1003" i="2"/>
  <c r="C1000" i="2"/>
  <c r="C997" i="2"/>
  <c r="C995" i="2"/>
  <c r="C992" i="2"/>
  <c r="C985" i="2"/>
  <c r="C981" i="2"/>
  <c r="C972" i="2"/>
  <c r="C957" i="2"/>
  <c r="C952" i="2"/>
  <c r="C941" i="2"/>
  <c r="C932" i="2"/>
  <c r="C927" i="2"/>
  <c r="C924" i="2"/>
  <c r="C922" i="2"/>
  <c r="C908" i="2"/>
  <c r="C903" i="2"/>
  <c r="C892" i="2"/>
  <c r="C887" i="2"/>
  <c r="C874" i="2"/>
  <c r="C869" i="2"/>
  <c r="C858" i="2"/>
  <c r="C856" i="2"/>
  <c r="C853" i="2"/>
  <c r="C849" i="2"/>
  <c r="C838" i="2"/>
  <c r="C833" i="2"/>
  <c r="C822" i="2"/>
  <c r="C819" i="2"/>
  <c r="C816" i="2"/>
  <c r="C810" i="2"/>
  <c r="C807" i="2"/>
  <c r="C801" i="2"/>
  <c r="C794" i="2"/>
  <c r="C792" i="2"/>
  <c r="C779" i="2"/>
  <c r="C774" i="2"/>
  <c r="C763" i="2"/>
  <c r="C760" i="2"/>
  <c r="C758" i="2"/>
  <c r="C742" i="2"/>
  <c r="C737" i="2"/>
  <c r="C726" i="2"/>
  <c r="C723" i="2"/>
  <c r="C718" i="2"/>
  <c r="C715" i="2"/>
  <c r="C712" i="2"/>
  <c r="C698" i="2"/>
  <c r="C693" i="2"/>
  <c r="C682" i="2"/>
  <c r="C677" i="2"/>
  <c r="C675" i="2"/>
  <c r="C673" i="2"/>
  <c r="C661" i="2"/>
  <c r="C656" i="2"/>
  <c r="C645" i="2"/>
  <c r="C640" i="2"/>
  <c r="C635" i="2"/>
  <c r="C632" i="2"/>
  <c r="C622" i="2"/>
  <c r="C617" i="2"/>
  <c r="C606" i="2"/>
  <c r="C603" i="2"/>
  <c r="C600" i="2"/>
  <c r="C586" i="2"/>
  <c r="C581" i="2"/>
  <c r="C570" i="2"/>
  <c r="C568" i="2"/>
  <c r="C565" i="2"/>
  <c r="C555" i="2"/>
  <c r="C551" i="2"/>
  <c r="C540" i="2"/>
  <c r="C537" i="2"/>
  <c r="C535" i="2"/>
  <c r="C524" i="2"/>
  <c r="C519" i="2"/>
  <c r="C508" i="2"/>
  <c r="C505" i="2"/>
  <c r="C495" i="2"/>
  <c r="C490" i="2"/>
  <c r="C479" i="2"/>
  <c r="C476" i="2"/>
  <c r="C459" i="2"/>
  <c r="C454" i="2"/>
  <c r="C443" i="2"/>
  <c r="C440" i="2"/>
  <c r="C437" i="2"/>
  <c r="C427" i="2"/>
  <c r="C422" i="2"/>
  <c r="C411" i="2"/>
  <c r="C408" i="2"/>
  <c r="C403" i="2"/>
  <c r="C392" i="2"/>
  <c r="C389" i="2"/>
  <c r="C387" i="2"/>
  <c r="C373" i="2"/>
  <c r="C370" i="2"/>
  <c r="C359" i="2"/>
  <c r="C356" i="2"/>
  <c r="C353" i="2"/>
  <c r="C350" i="2"/>
  <c r="C346" i="2"/>
  <c r="C344" i="2"/>
  <c r="C341" i="2"/>
  <c r="C337" i="2"/>
  <c r="C335" i="2"/>
  <c r="C319" i="2"/>
  <c r="C314" i="2"/>
  <c r="C303" i="2"/>
  <c r="C301" i="2"/>
  <c r="C299" i="2"/>
  <c r="C285" i="2"/>
  <c r="C280" i="2"/>
  <c r="C269" i="2"/>
  <c r="C267" i="2"/>
  <c r="C255" i="2"/>
  <c r="C250" i="2"/>
  <c r="C234" i="2"/>
  <c r="C215" i="2"/>
  <c r="C211" i="2"/>
  <c r="C200" i="2"/>
  <c r="C198" i="2"/>
  <c r="C184" i="2"/>
  <c r="C179" i="2"/>
  <c r="C168" i="2"/>
  <c r="C165" i="2"/>
  <c r="C163" i="2"/>
  <c r="C151" i="2"/>
  <c r="C146" i="2"/>
  <c r="C135" i="2"/>
  <c r="C132" i="2"/>
  <c r="C130" i="2"/>
  <c r="C127" i="2"/>
  <c r="C124" i="2"/>
  <c r="C122" i="2"/>
  <c r="C110" i="2"/>
  <c r="C105" i="2"/>
  <c r="C94" i="2"/>
  <c r="C91" i="2"/>
  <c r="C87" i="2"/>
  <c r="C84" i="2"/>
  <c r="C81" i="2"/>
  <c r="C78" i="2"/>
  <c r="C63" i="2"/>
  <c r="C58" i="2"/>
  <c r="C47" i="2"/>
  <c r="C44" i="2"/>
  <c r="C41" i="2"/>
  <c r="C21" i="2"/>
  <c r="C16" i="2"/>
  <c r="C539" i="2" l="1"/>
  <c r="C1221" i="2"/>
  <c r="C1490" i="2"/>
  <c r="C1778" i="2"/>
  <c r="C2057" i="2"/>
  <c r="C2098" i="2"/>
  <c r="C2139" i="2"/>
  <c r="C2392" i="2"/>
  <c r="C2485" i="2"/>
  <c r="C2555" i="2"/>
  <c r="C3251" i="2"/>
  <c r="C3711" i="2"/>
  <c r="C3803" i="2"/>
  <c r="C3848" i="2"/>
  <c r="C4040" i="2"/>
  <c r="C4077" i="2"/>
  <c r="C4119" i="2"/>
  <c r="C4560" i="2"/>
  <c r="C725" i="2"/>
  <c r="C1523" i="2"/>
  <c r="C1582" i="2"/>
  <c r="C1651" i="2"/>
  <c r="C1682" i="2"/>
  <c r="C1958" i="2"/>
  <c r="C1987" i="2"/>
  <c r="C2017" i="2"/>
  <c r="C46" i="2"/>
  <c r="C93" i="2"/>
  <c r="C134" i="2"/>
  <c r="C233" i="2"/>
  <c r="C358" i="2"/>
  <c r="C410" i="2"/>
  <c r="C439" i="2"/>
  <c r="C605" i="2"/>
  <c r="C714" i="2"/>
  <c r="C1066" i="2"/>
  <c r="C1267" i="2"/>
  <c r="C1420" i="2"/>
  <c r="C1555" i="2"/>
  <c r="C1585" i="2"/>
  <c r="C1714" i="2"/>
  <c r="C1921" i="2"/>
  <c r="C167" i="2"/>
  <c r="C442" i="2"/>
  <c r="C478" i="2"/>
  <c r="C1002" i="2"/>
  <c r="C1132" i="2"/>
  <c r="C1187" i="2"/>
  <c r="C1241" i="2"/>
  <c r="C1456" i="2"/>
  <c r="C1615" i="2"/>
  <c r="C1775" i="2"/>
  <c r="C1808" i="2"/>
  <c r="C1894" i="2"/>
  <c r="C1924" i="2"/>
  <c r="C2209" i="2"/>
  <c r="C2522" i="2"/>
  <c r="C2611" i="2"/>
  <c r="C2644" i="2"/>
  <c r="C2823" i="2"/>
  <c r="C2854" i="2"/>
  <c r="C2886" i="2"/>
  <c r="C3080" i="2"/>
  <c r="C3405" i="2"/>
  <c r="C3433" i="2"/>
  <c r="C3930" i="2"/>
  <c r="C2173" i="2"/>
  <c r="C2334" i="2"/>
  <c r="C2759" i="2"/>
  <c r="C2956" i="2"/>
  <c r="C2988" i="2"/>
  <c r="C3018" i="2"/>
  <c r="C3047" i="2"/>
  <c r="C3195" i="2"/>
  <c r="C3308" i="2"/>
  <c r="C4167" i="2"/>
  <c r="C4449" i="2"/>
  <c r="C2249" i="2"/>
  <c r="C2280" i="2"/>
  <c r="C2447" i="2"/>
  <c r="C2608" i="2"/>
  <c r="C2640" i="2"/>
  <c r="C2671" i="2"/>
  <c r="C2701" i="2"/>
  <c r="C2731" i="2"/>
  <c r="C2763" i="2"/>
  <c r="C2792" i="2"/>
  <c r="C2883" i="2"/>
  <c r="C2928" i="2"/>
  <c r="C3050" i="2"/>
  <c r="C3140" i="2"/>
  <c r="C3365" i="2"/>
  <c r="C3746" i="2"/>
  <c r="C4005" i="2"/>
  <c r="C4365" i="2"/>
  <c r="C4321" i="2"/>
  <c r="C4557" i="2"/>
  <c r="C15" i="2"/>
  <c r="C634" i="2"/>
  <c r="C2184" i="2"/>
  <c r="C2478" i="2"/>
  <c r="C2548" i="2"/>
  <c r="C3797" i="2"/>
  <c r="C4278" i="2"/>
  <c r="C4465" i="2"/>
  <c r="C86" i="2"/>
  <c r="C313" i="2"/>
  <c r="C402" i="2"/>
  <c r="C518" i="2"/>
  <c r="C1905" i="2"/>
  <c r="C1935" i="2"/>
  <c r="C2220" i="2"/>
  <c r="C2533" i="2"/>
  <c r="C3416" i="2"/>
  <c r="C3503" i="2"/>
  <c r="C3897" i="2"/>
  <c r="C3973" i="2"/>
  <c r="C2130" i="2"/>
  <c r="C1169" i="2"/>
  <c r="C1415" i="2"/>
  <c r="C1501" i="2"/>
  <c r="C2048" i="2"/>
  <c r="C3075" i="2"/>
  <c r="C3390" i="2"/>
  <c r="C3679" i="2"/>
  <c r="C4100" i="2"/>
  <c r="C4563" i="2"/>
  <c r="C951" i="2"/>
  <c r="C1303" i="2"/>
  <c r="C3319" i="2"/>
  <c r="C3819" i="2"/>
  <c r="C4255" i="2"/>
  <c r="C57" i="2"/>
  <c r="C672" i="2"/>
  <c r="C773" i="2"/>
  <c r="C902" i="2"/>
  <c r="C926" i="2"/>
  <c r="C2167" i="2"/>
  <c r="C2742" i="2"/>
  <c r="C3839" i="2"/>
  <c r="C4235" i="2"/>
  <c r="C4443" i="2"/>
  <c r="C504" i="2"/>
  <c r="C2014" i="2"/>
  <c r="C2095" i="2"/>
  <c r="C2246" i="2"/>
  <c r="C2850" i="2"/>
  <c r="C3169" i="2"/>
  <c r="C126" i="2"/>
  <c r="C83" i="2"/>
  <c r="C1063" i="2"/>
  <c r="C1453" i="2"/>
  <c r="C1984" i="2"/>
  <c r="C2054" i="2"/>
  <c r="C2362" i="2"/>
  <c r="C2581" i="2"/>
  <c r="C2820" i="2"/>
  <c r="C3166" i="2"/>
  <c r="C3297" i="2"/>
  <c r="C4362" i="2"/>
  <c r="C4483" i="2"/>
  <c r="C4526" i="2"/>
  <c r="C3225" i="2"/>
  <c r="C3453" i="2"/>
  <c r="C3886" i="2"/>
  <c r="C4537" i="2"/>
  <c r="C391" i="2"/>
  <c r="C507" i="2"/>
  <c r="C821" i="2"/>
  <c r="C934" i="2"/>
  <c r="C1158" i="2"/>
  <c r="C1218" i="2"/>
  <c r="C1859" i="2"/>
  <c r="C2277" i="2"/>
  <c r="C2728" i="2"/>
  <c r="C2788" i="2"/>
  <c r="C2985" i="2"/>
  <c r="C3108" i="2"/>
  <c r="C3198" i="2"/>
  <c r="C3349" i="2"/>
  <c r="C3430" i="2"/>
  <c r="C3590" i="2"/>
  <c r="C3622" i="2"/>
  <c r="C4543" i="2"/>
  <c r="C2389" i="2"/>
  <c r="C2697" i="2"/>
  <c r="C3619" i="2"/>
  <c r="C762" i="2"/>
  <c r="C886" i="2"/>
  <c r="C999" i="2"/>
  <c r="C1450" i="2"/>
  <c r="C1679" i="2"/>
  <c r="C1743" i="2"/>
  <c r="C1805" i="2"/>
  <c r="C2136" i="2"/>
  <c r="C2206" i="2"/>
  <c r="C2305" i="2"/>
  <c r="C2331" i="2"/>
  <c r="C2443" i="2"/>
  <c r="C3015" i="2"/>
  <c r="C3136" i="2"/>
  <c r="C3255" i="2"/>
  <c r="C3492" i="2"/>
  <c r="C3656" i="2"/>
  <c r="C3791" i="2"/>
  <c r="C3922" i="2"/>
  <c r="C3996" i="2"/>
  <c r="C4518" i="2"/>
  <c r="C4546" i="2"/>
  <c r="C809" i="2"/>
  <c r="C757" i="2"/>
  <c r="C980" i="2"/>
  <c r="C2200" i="2"/>
  <c r="C2427" i="2"/>
  <c r="C1969" i="2"/>
  <c r="C2345" i="2"/>
  <c r="C2374" i="2"/>
  <c r="C2999" i="2"/>
  <c r="C2316" i="2"/>
  <c r="C2967" i="2"/>
  <c r="C3565" i="2"/>
  <c r="C1467" i="2"/>
  <c r="C2515" i="2"/>
  <c r="C249" i="2"/>
  <c r="C832" i="2"/>
  <c r="C1135" i="2"/>
  <c r="C4492" i="2"/>
  <c r="C1819" i="2"/>
  <c r="C599" i="2"/>
  <c r="C3484" i="2"/>
  <c r="C197" i="2"/>
  <c r="C534" i="2"/>
  <c r="C717" i="2"/>
  <c r="C736" i="2"/>
  <c r="C2712" i="2"/>
  <c r="C2939" i="2"/>
  <c r="C3585" i="2"/>
  <c r="C4324" i="2"/>
  <c r="C1118" i="2"/>
  <c r="C1233" i="2"/>
  <c r="C1431" i="2"/>
  <c r="C1846" i="2"/>
  <c r="C2150" i="2"/>
  <c r="C2593" i="2"/>
  <c r="C3151" i="2"/>
  <c r="C3180" i="2"/>
  <c r="C3464" i="2"/>
  <c r="C4016" i="2"/>
  <c r="C4129" i="2"/>
  <c r="C4434" i="2"/>
  <c r="C145" i="2"/>
  <c r="C692" i="2"/>
  <c r="C3859" i="2"/>
  <c r="C4033" i="2"/>
  <c r="C298" i="2"/>
  <c r="C386" i="2"/>
  <c r="C567" i="2"/>
  <c r="C1278" i="2"/>
  <c r="C1377" i="2"/>
  <c r="C1610" i="2"/>
  <c r="C2403" i="2"/>
  <c r="C2682" i="2"/>
  <c r="C3091" i="2"/>
  <c r="C3444" i="2"/>
  <c r="C3706" i="2"/>
  <c r="C3722" i="2"/>
  <c r="C3806" i="2"/>
  <c r="C3960" i="2"/>
  <c r="C4087" i="2"/>
  <c r="C453" i="2"/>
  <c r="C1595" i="2"/>
  <c r="C2068" i="2"/>
  <c r="C2834" i="2"/>
  <c r="C162" i="2"/>
  <c r="C266" i="2"/>
  <c r="C343" i="2"/>
  <c r="C580" i="2"/>
  <c r="C1013" i="2"/>
  <c r="C1054" i="2"/>
  <c r="C1148" i="2"/>
  <c r="C1252" i="2"/>
  <c r="C1397" i="2"/>
  <c r="C1518" i="2"/>
  <c r="C1534" i="2"/>
  <c r="C1662" i="2"/>
  <c r="C1889" i="2"/>
  <c r="C3029" i="2"/>
  <c r="C3119" i="2"/>
  <c r="C3546" i="2"/>
  <c r="C3601" i="2"/>
  <c r="C3941" i="2"/>
  <c r="C4224" i="2"/>
  <c r="C4285" i="2"/>
  <c r="C1709" i="2"/>
  <c r="C2028" i="2"/>
  <c r="C4082" i="2"/>
  <c r="C4510" i="2"/>
  <c r="C937" i="2"/>
  <c r="C1646" i="2"/>
  <c r="C1725" i="2"/>
  <c r="C1746" i="2"/>
  <c r="C2291" i="2"/>
  <c r="C2622" i="2"/>
  <c r="C3666" i="2"/>
  <c r="C104" i="2"/>
  <c r="C210" i="2"/>
  <c r="C279" i="2"/>
  <c r="C550" i="2"/>
  <c r="C616" i="2"/>
  <c r="C655" i="2"/>
  <c r="C991" i="2"/>
  <c r="C1034" i="2"/>
  <c r="C1077" i="2"/>
  <c r="C1384" i="2"/>
  <c r="C1485" i="2"/>
  <c r="C1566" i="2"/>
  <c r="C1953" i="2"/>
  <c r="C2089" i="2"/>
  <c r="C2496" i="2"/>
  <c r="C2865" i="2"/>
  <c r="C2922" i="2"/>
  <c r="C3061" i="2"/>
  <c r="C3266" i="2"/>
  <c r="C3302" i="2"/>
  <c r="C3375" i="2"/>
  <c r="C3633" i="2"/>
  <c r="C3659" i="2"/>
  <c r="C4162" i="2"/>
  <c r="C4178" i="2"/>
  <c r="C4486" i="2"/>
  <c r="C349" i="2"/>
  <c r="C2458" i="2"/>
  <c r="C40" i="2"/>
  <c r="C129" i="2"/>
  <c r="C178" i="2"/>
  <c r="C369" i="2"/>
  <c r="C421" i="2"/>
  <c r="C473" i="2"/>
  <c r="C489" i="2"/>
  <c r="C642" i="2"/>
  <c r="C679" i="2"/>
  <c r="C848" i="2"/>
  <c r="C868" i="2"/>
  <c r="C889" i="2"/>
  <c r="C1105" i="2"/>
  <c r="C1198" i="2"/>
  <c r="C1334" i="2"/>
  <c r="C1627" i="2"/>
  <c r="C1759" i="2"/>
  <c r="C1833" i="2"/>
  <c r="C2240" i="2"/>
  <c r="C3552" i="2"/>
  <c r="C3738" i="2"/>
  <c r="C3757" i="2"/>
  <c r="C4298" i="2"/>
  <c r="C4329" i="2"/>
  <c r="C4372" i="2"/>
  <c r="C3236" i="2"/>
  <c r="C4000" i="2"/>
  <c r="C4051" i="2"/>
  <c r="C4241" i="2"/>
  <c r="C815" i="2"/>
  <c r="C855" i="2"/>
  <c r="C1041" i="2"/>
  <c r="C1099" i="2"/>
  <c r="C1356" i="2"/>
  <c r="C1550" i="2"/>
  <c r="C1693" i="2"/>
  <c r="C1789" i="2"/>
  <c r="C1870" i="2"/>
  <c r="C1998" i="2"/>
  <c r="C2109" i="2"/>
  <c r="C2260" i="2"/>
  <c r="C2566" i="2"/>
  <c r="C2655" i="2"/>
  <c r="C2774" i="2"/>
  <c r="C2897" i="2"/>
  <c r="C3209" i="2"/>
  <c r="C3357" i="2"/>
  <c r="C3533" i="2"/>
  <c r="C3881" i="2"/>
  <c r="C3925" i="2"/>
  <c r="C4124" i="2"/>
  <c r="C4385" i="2"/>
  <c r="C4472" i="2"/>
  <c r="C2803" i="2"/>
  <c r="C4142" i="2"/>
  <c r="C4342" i="2"/>
  <c r="C1342" i="2"/>
  <c r="C1459" i="2" l="1"/>
  <c r="C4574" i="2"/>
  <c r="C2931" i="2"/>
  <c r="C2419" i="2"/>
  <c r="C3436" i="2"/>
  <c r="C481" i="2"/>
  <c r="C225" i="2"/>
  <c r="C1295" i="2"/>
  <c r="C1190" i="2"/>
  <c r="C1270" i="2"/>
  <c r="C3456" i="2"/>
  <c r="C1244" i="2"/>
  <c r="C2959" i="2"/>
  <c r="C542" i="2"/>
  <c r="C2674" i="2"/>
  <c r="C202" i="2"/>
  <c r="C305" i="2"/>
  <c r="C1069" i="2"/>
  <c r="C3408" i="2"/>
  <c r="C413" i="2"/>
  <c r="C241" i="2"/>
  <c r="C2308" i="2"/>
  <c r="C3557" i="2"/>
  <c r="C1654" i="2"/>
  <c r="C894" i="2"/>
  <c r="C1161" i="2"/>
  <c r="C2366" i="2"/>
  <c r="C3228" i="2"/>
  <c r="C3495" i="2"/>
  <c r="C4290" i="2"/>
  <c r="C1838" i="2"/>
  <c r="C3111" i="2"/>
  <c r="C2585" i="2"/>
  <c r="C1225" i="2"/>
  <c r="C4134" i="2"/>
  <c r="C1862" i="2"/>
  <c r="C3714" i="2"/>
  <c r="C3965" i="2"/>
  <c r="C1140" i="2"/>
  <c r="C3851" i="2"/>
  <c r="C943" i="2"/>
  <c r="C1046" i="2"/>
  <c r="C1349" i="2"/>
  <c r="C4550" i="2"/>
  <c r="C3476" i="2"/>
  <c r="C3593" i="2"/>
  <c r="C510" i="2"/>
  <c r="C3381" i="2"/>
  <c r="C4530" i="2"/>
  <c r="C3625" i="2"/>
  <c r="C2395" i="2"/>
  <c r="C96" i="2"/>
  <c r="C1990" i="2"/>
  <c r="C765" i="2"/>
  <c r="C860" i="2"/>
  <c r="C2991" i="2"/>
  <c r="C824" i="2"/>
  <c r="C3311" i="2"/>
  <c r="C2450" i="2"/>
  <c r="C2337" i="2"/>
  <c r="C137" i="2"/>
  <c r="C271" i="2"/>
  <c r="C3671" i="2"/>
  <c r="C572" i="2"/>
  <c r="C3172" i="2"/>
  <c r="C3143" i="2"/>
  <c r="C3021" i="2"/>
  <c r="C2283" i="2"/>
  <c r="C1927" i="2"/>
  <c r="C1811" i="2"/>
  <c r="C1781" i="2"/>
  <c r="C1685" i="2"/>
  <c r="C3811" i="2"/>
  <c r="C1493" i="2"/>
  <c r="C2795" i="2"/>
  <c r="C1005" i="2"/>
  <c r="C2734" i="2"/>
  <c r="C4452" i="2"/>
  <c r="C1717" i="2"/>
  <c r="C2857" i="2"/>
  <c r="C2176" i="2"/>
  <c r="C2142" i="2"/>
  <c r="C4334" i="2"/>
  <c r="C3368" i="2"/>
  <c r="C2525" i="2"/>
  <c r="C2252" i="2"/>
  <c r="C3889" i="2"/>
  <c r="C170" i="2"/>
  <c r="C1423" i="2"/>
  <c r="C4503" i="2"/>
  <c r="C3749" i="2"/>
  <c r="C4377" i="2"/>
  <c r="C4008" i="2"/>
  <c r="C2020" i="2"/>
  <c r="C1389" i="2"/>
  <c r="C3258" i="2"/>
  <c r="C2889" i="2"/>
  <c r="C1110" i="2"/>
  <c r="C684" i="2"/>
  <c r="C2647" i="2"/>
  <c r="C2060" i="2"/>
  <c r="C3053" i="2"/>
  <c r="C2704" i="2"/>
  <c r="C1526" i="2"/>
  <c r="C3201" i="2"/>
  <c r="C2488" i="2"/>
  <c r="C1588" i="2"/>
  <c r="C728" i="2"/>
  <c r="C4170" i="2"/>
  <c r="C1961" i="2"/>
  <c r="C4092" i="2"/>
  <c r="C445" i="2"/>
  <c r="C647" i="2"/>
  <c r="C2558" i="2"/>
  <c r="C1558" i="2"/>
  <c r="C2101" i="2"/>
  <c r="C2826" i="2"/>
  <c r="C1897" i="2"/>
  <c r="C2212" i="2"/>
  <c r="C394" i="2"/>
  <c r="C4247" i="2"/>
  <c r="C3083" i="2"/>
  <c r="C361" i="2"/>
  <c r="C49" i="2"/>
  <c r="C2766" i="2"/>
  <c r="C1751" i="2"/>
  <c r="C608" i="2"/>
  <c r="C1618" i="2"/>
  <c r="C3933" i="2"/>
  <c r="C4043" i="2"/>
  <c r="C2614" i="2"/>
  <c r="C3382" i="2" l="1"/>
  <c r="C4575" i="2"/>
  <c r="C1619" i="2"/>
  <c r="C124" i="4" l="1"/>
  <c r="C129" i="4"/>
  <c r="C220" i="4" l="1"/>
  <c r="C116" i="4"/>
  <c r="C83" i="4"/>
  <c r="C79" i="4"/>
  <c r="C103" i="4"/>
  <c r="C77" i="4"/>
  <c r="C126" i="4"/>
  <c r="C128" i="4"/>
  <c r="C100" i="4"/>
  <c r="C245" i="4"/>
  <c r="C61" i="4" s="1"/>
  <c r="C121" i="4"/>
  <c r="C250" i="4"/>
  <c r="C110" i="4"/>
  <c r="C74" i="4"/>
  <c r="C234" i="4"/>
  <c r="C49" i="4" l="1"/>
  <c r="C16" i="4"/>
  <c r="C62" i="4"/>
  <c r="C81" i="4"/>
  <c r="C73" i="4" s="1"/>
  <c r="C41" i="4"/>
  <c r="C120" i="4"/>
  <c r="C119" i="4" s="1"/>
  <c r="C222" i="4"/>
  <c r="C17" i="4"/>
  <c r="C11" i="4"/>
  <c r="C98" i="4"/>
  <c r="C56" i="4"/>
  <c r="C106" i="4"/>
  <c r="C109" i="4"/>
  <c r="C8" i="4"/>
  <c r="C9" i="4"/>
  <c r="C22" i="4"/>
  <c r="C86" i="4"/>
  <c r="C93" i="4"/>
  <c r="C21" i="4"/>
  <c r="C244" i="4"/>
  <c r="C7" i="4"/>
  <c r="C233" i="4"/>
  <c r="C60" i="4" l="1"/>
  <c r="C219" i="4"/>
  <c r="C20" i="4"/>
  <c r="C105" i="4"/>
  <c r="C15" i="4"/>
  <c r="C40" i="4"/>
  <c r="C10" i="4"/>
  <c r="C14" i="4"/>
  <c r="C55" i="4"/>
  <c r="C50" i="4"/>
  <c r="C6" i="4"/>
  <c r="C13" i="4"/>
  <c r="C85" i="4"/>
  <c r="C12" i="4" l="1"/>
  <c r="C19" i="4"/>
  <c r="C48" i="4"/>
  <c r="C72" i="4"/>
  <c r="C18" i="4" l="1"/>
  <c r="C132" i="4"/>
  <c r="C5" i="4" l="1"/>
  <c r="C175" i="4" l="1"/>
  <c r="C203" i="4"/>
  <c r="C229" i="4"/>
  <c r="C170" i="4"/>
  <c r="C37" i="4"/>
  <c r="C259" i="4"/>
  <c r="C167" i="4"/>
  <c r="C200" i="4"/>
  <c r="C205" i="4"/>
  <c r="C198" i="4"/>
  <c r="C190" i="4"/>
  <c r="C145" i="4"/>
  <c r="C164" i="4"/>
  <c r="C29" i="4" s="1"/>
  <c r="C225" i="4"/>
  <c r="C254" i="4"/>
  <c r="C140" i="4"/>
  <c r="C155" i="4"/>
  <c r="C172" i="4"/>
  <c r="C238" i="4"/>
  <c r="C178" i="4"/>
  <c r="C208" i="4"/>
  <c r="C43" i="4"/>
  <c r="C53" i="4" l="1"/>
  <c r="C65" i="4"/>
  <c r="C32" i="4"/>
  <c r="C26" i="4"/>
  <c r="C33" i="4"/>
  <c r="C207" i="4"/>
  <c r="C35" i="4"/>
  <c r="C27" i="4"/>
  <c r="C253" i="4"/>
  <c r="C52" i="4"/>
  <c r="C189" i="4"/>
  <c r="C30" i="4"/>
  <c r="C183" i="4"/>
  <c r="C162" i="4"/>
  <c r="C58" i="4"/>
  <c r="C25" i="4"/>
  <c r="C31" i="4"/>
  <c r="C224" i="4"/>
  <c r="C64" i="4"/>
  <c r="C237" i="4"/>
  <c r="C177" i="4" l="1"/>
  <c r="C139" i="4"/>
  <c r="C36" i="4"/>
  <c r="C34" i="4" s="1"/>
  <c r="C188" i="4"/>
  <c r="C57" i="4"/>
  <c r="C51" i="4"/>
  <c r="C232" i="4"/>
  <c r="C63" i="4"/>
  <c r="C218" i="4"/>
  <c r="C28" i="4"/>
  <c r="C243" i="4"/>
  <c r="C42" i="4"/>
  <c r="C138" i="4" l="1"/>
  <c r="C210" i="4" s="1"/>
  <c r="C47" i="4"/>
  <c r="C54" i="4"/>
  <c r="C39" i="4"/>
  <c r="C24" i="4"/>
  <c r="C59" i="4"/>
  <c r="C217" i="4"/>
  <c r="C46" i="4" l="1"/>
  <c r="C23" i="4"/>
  <c r="C38" i="4" l="1"/>
  <c r="C44" i="4" s="1"/>
  <c r="C66" i="4" s="1"/>
</calcChain>
</file>

<file path=xl/sharedStrings.xml><?xml version="1.0" encoding="utf-8"?>
<sst xmlns="http://schemas.openxmlformats.org/spreadsheetml/2006/main" count="4470" uniqueCount="732">
  <si>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</si>
  <si>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</si>
  <si>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</si>
  <si>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</si>
  <si>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</si>
  <si>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</si>
  <si>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</si>
  <si>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</si>
  <si>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</si>
  <si>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</si>
  <si>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</si>
  <si>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</si>
  <si>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</si>
  <si>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</si>
  <si>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Ž. NETO ZADUŽIVANjE (I-II)</t>
  </si>
  <si>
    <t>N E T O   Z A D U Ž I V A Nj E</t>
  </si>
  <si>
    <t>UKUPNO</t>
  </si>
  <si>
    <t>Đ. NETO FINANSIRANjE (E+Ž+Z)</t>
  </si>
  <si>
    <t>I. RAZLIKA U FINANSIRANjU (D+Đ)</t>
  </si>
  <si>
    <t>REBALANS BUDžETA REPUBLIKE SRPSKE ZA 2021. GODINU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</si>
  <si>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</si>
  <si>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</si>
  <si>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</si>
  <si>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</si>
  <si>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</si>
  <si>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</si>
  <si>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</si>
  <si>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</si>
  <si>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</si>
  <si>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</si>
  <si>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REBALANS BUDžETA REPUBLIKE SRPSKE ZA 2021. GODINU - BUDžETSKI PRIHODI I PRIMICI ZA NEFINANSIJSKU IMOVINU</t>
  </si>
  <si>
    <t>PRIMICI ZA NEFINANSIJSKU IMOVINU</t>
  </si>
  <si>
    <t>UKUPNI BUDžETSKI PRIHODI I PRIMICI ZA NEFINANSIJSKU IMOVINU</t>
  </si>
  <si>
    <t>REBALANS BUDžETA REPUBLIKE SRPSKE ZA 2021. GODINU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</si>
  <si>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</si>
  <si>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</si>
  <si>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</si>
  <si>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</si>
  <si>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REBALANS BUDžETA REPUBLIKE SRPSKE ZA 2021. GODINU - FUNKCIONALNA KLASIFIKACIJA RASHODA I NETO IZDATAKA ZA NEFINANSIJSKU IMOVINU </t>
  </si>
  <si>
    <t>REBALANS BUDžETA REPUBLIKE SRPSKE ZA 2021. GODINU - OPŠTI DIO</t>
  </si>
  <si>
    <t>Odbrana</t>
  </si>
  <si>
    <t>Obrazovanje</t>
  </si>
  <si>
    <t>Ekonomski 
kod</t>
  </si>
  <si>
    <t>Opis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</si>
  <si>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</si>
  <si>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</si>
  <si>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</si>
  <si>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</si>
  <si>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</si>
  <si>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</si>
  <si>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</si>
  <si>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</si>
  <si>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</si>
  <si>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</si>
  <si>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</si>
  <si>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Rebalans budžeta Republike Srpske za 2021. godinu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</si>
  <si>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</si>
  <si>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</si>
  <si>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</si>
  <si>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</si>
  <si>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</si>
  <si>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</si>
  <si>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</si>
  <si>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</si>
  <si>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</si>
  <si>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</si>
  <si>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</si>
  <si>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</si>
  <si>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</si>
  <si>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</si>
  <si>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</si>
  <si>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</si>
  <si>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</si>
  <si>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</si>
  <si>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</si>
  <si>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</si>
  <si>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</si>
  <si>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</si>
  <si>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</si>
  <si>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</si>
  <si>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</si>
  <si>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</si>
  <si>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</si>
  <si>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</si>
  <si>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</si>
  <si>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</si>
  <si>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</si>
  <si>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</si>
  <si>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</si>
  <si>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</si>
  <si>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</si>
  <si>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</si>
  <si>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</si>
  <si>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</si>
  <si>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</si>
  <si>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</si>
  <si>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</si>
  <si>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</si>
  <si>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</si>
  <si>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</si>
  <si>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</si>
  <si>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</si>
  <si>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</si>
  <si>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</si>
  <si>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</si>
  <si>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</si>
  <si>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</si>
  <si>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</si>
  <si>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</si>
  <si>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</si>
  <si>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</si>
  <si>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</si>
  <si>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</si>
  <si>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</si>
  <si>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II Izdaci za otplatu dugova</t>
  </si>
  <si>
    <t>Izdaci za otplatu dugova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</si>
  <si>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</si>
  <si>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</si>
  <si>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</si>
  <si>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</si>
  <si>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</si>
  <si>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</si>
  <si>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</si>
  <si>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</si>
  <si>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</si>
  <si>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</si>
  <si>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</si>
  <si>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</si>
  <si>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</si>
  <si>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</si>
  <si>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</si>
  <si>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</si>
  <si>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</si>
  <si>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</si>
  <si>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</si>
  <si>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</si>
  <si>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</si>
  <si>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</si>
  <si>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</si>
  <si>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</si>
  <si>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</si>
  <si>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</si>
  <si>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</si>
  <si>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</si>
  <si>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</si>
  <si>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</si>
  <si>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</si>
  <si>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</si>
  <si>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</si>
  <si>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</si>
  <si>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</si>
  <si>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</si>
  <si>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</si>
  <si>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</si>
  <si>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</si>
  <si>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</si>
  <si>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</si>
  <si>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</si>
  <si>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</si>
  <si>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</si>
  <si>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</si>
  <si>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</si>
  <si>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</si>
  <si>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</si>
  <si>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</si>
  <si>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</si>
  <si>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</si>
  <si>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</si>
  <si>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</si>
  <si>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</si>
  <si>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</si>
  <si>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</si>
  <si>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</si>
  <si>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</si>
  <si>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</si>
  <si>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</si>
  <si>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</si>
  <si>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</si>
  <si>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</si>
  <si>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</si>
  <si>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</si>
  <si>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</si>
  <si>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</si>
  <si>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</si>
  <si>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</si>
  <si>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</si>
  <si>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</si>
  <si>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</si>
  <si>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</si>
  <si>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</si>
  <si>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</si>
  <si>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</si>
  <si>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</si>
  <si>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</si>
  <si>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</si>
  <si>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</si>
  <si>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</si>
  <si>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</si>
  <si>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</si>
  <si>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</si>
  <si>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</si>
  <si>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</si>
  <si>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</si>
  <si>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</si>
  <si>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</si>
  <si>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</si>
  <si>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</si>
  <si>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</si>
  <si>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</si>
  <si>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</si>
  <si>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</si>
  <si>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</si>
  <si>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</si>
  <si>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</si>
  <si>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Izdaci za biološku imovinu</t>
  </si>
  <si>
    <t>Izdaci za pribavljanje zemljišta</t>
  </si>
  <si>
    <t>Izdaci za akcije i učešća u kapitalu</t>
  </si>
  <si>
    <t>Opšte javne usluge</t>
  </si>
  <si>
    <t>Zaštita životne sredine</t>
  </si>
  <si>
    <t>Socijalna zaštita</t>
  </si>
  <si>
    <t>REBALANS BUDžETA REPUBLIKE SRPSKE ZA 2021. GODINU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</si>
  <si>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</si>
  <si>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</si>
  <si>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</si>
  <si>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</si>
  <si>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</si>
  <si>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</si>
  <si>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</si>
  <si>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</si>
  <si>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</si>
  <si>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</si>
  <si>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</si>
  <si>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</si>
  <si>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</si>
  <si>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</si>
  <si>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</si>
  <si>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</si>
  <si>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</si>
  <si>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</si>
  <si>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Stipendije za inostranstvo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</si>
  <si>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</si>
  <si>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</si>
  <si>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</si>
  <si>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</si>
  <si>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</si>
  <si>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</si>
  <si>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</si>
  <si>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</si>
  <si>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Broj ministarstva: 21</t>
  </si>
  <si>
    <t>Broj ministarstva: 31</t>
  </si>
  <si>
    <t>Broj ministarstva: 37</t>
  </si>
  <si>
    <t>Ostali tekući grantovi u zemlji</t>
  </si>
  <si>
    <t>Ostali kapitalni grantovi u zemlji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</si>
  <si>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</si>
  <si>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</si>
  <si>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</si>
  <si>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</si>
  <si>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Ostali kapitalni grantovi u inostranstvo</t>
  </si>
  <si>
    <t>Tekući grantovi u inostranstvo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</si>
  <si>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</si>
  <si>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</si>
  <si>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</si>
  <si>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</si>
  <si>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</si>
  <si>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 Poljoprivrednom institutu RS</t>
  </si>
  <si>
    <t>Ostali tekući grantovi u poljoprivredi</t>
  </si>
  <si>
    <t>Tekući grant - JU veterinarski institut "dr Vaso Butozan"</t>
  </si>
  <si>
    <t>Tekuće doznake PPB, RVI i CŽR - ostalo</t>
  </si>
  <si>
    <t>Tekuće pomoći penzionerima</t>
  </si>
  <si>
    <t>Tekući grant za projekat Male olimpijske igre</t>
  </si>
  <si>
    <t>B u dž e t s k a   r e z e r v a</t>
  </si>
  <si>
    <t>Ukupno Ino dug:</t>
  </si>
  <si>
    <t>Kapitalni grantovi za finansiranje povratka u Republiku Srpsku</t>
  </si>
  <si>
    <t>Doznake za finansiranje povratka u Republiku Srpsku</t>
  </si>
  <si>
    <t>Sredstva za razvoj filma</t>
  </si>
  <si>
    <t>Transfer za Narodnu i univerzitetsku biblioteku RS - COBISS</t>
  </si>
  <si>
    <t>Transfer za ustanove kulture</t>
  </si>
  <si>
    <t>Tekući grantovi neprofitnim subjektima u zemlji</t>
  </si>
  <si>
    <t>Kapitalni grantovi neprofitnim subjektima u zemlji</t>
  </si>
  <si>
    <t>Transfer Fondu za zdravstveno osiguranje za vantjelesnu oplodnju</t>
  </si>
  <si>
    <t>Transfer Fondu zdravstvenog osiguranja u skladu sa Zakonom o zdravstvenom osiguranju</t>
  </si>
  <si>
    <t>Transfer za JU "Vode Srpske"</t>
  </si>
  <si>
    <t>Tekući grantovi javnim finansijskim subjektima</t>
  </si>
  <si>
    <t>Projekti i programske aktivnosti Savjeta za demografsku politiku Republike Srpske</t>
  </si>
  <si>
    <t>Transferi za nabavku udžbenika</t>
  </si>
  <si>
    <t>Transferi za projekte i aktivnosti u oblasti sporta</t>
  </si>
  <si>
    <t>Transferi za grantove u zemlji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</si>
  <si>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</si>
  <si>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</si>
  <si>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</si>
  <si>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</si>
  <si>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</si>
  <si>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</si>
  <si>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Rashodi za nabavku udžbenika</t>
  </si>
  <si>
    <t>Rashodi za rad nezavisnih međunarodnih Komisija</t>
  </si>
  <si>
    <t>Tekući grant za aktivnosti u oblasti tehnologije</t>
  </si>
  <si>
    <t>Doznake građanima u oblasti tehnologije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</si>
  <si>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</si>
  <si>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</si>
  <si>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</si>
  <si>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</si>
  <si>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</si>
  <si>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</si>
  <si>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</si>
  <si>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</si>
  <si>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</si>
  <si>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</si>
  <si>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</si>
  <si>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</si>
  <si>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</si>
  <si>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</si>
  <si>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</si>
  <si>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</si>
  <si>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</si>
  <si>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</si>
  <si>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</si>
  <si>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>Izdaci za ostalu nematerijalnu neproizvedenu imovinu</t>
  </si>
  <si>
    <t>Izdaci za licence</t>
  </si>
  <si>
    <t>Subvencije javnim medijima</t>
  </si>
  <si>
    <t>Transfer Komisiji za koncesije Republike Srpske</t>
  </si>
  <si>
    <t xml:space="preserve">Izdaci za licenciranje Microsoft softvera 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</si>
  <si>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</si>
  <si>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</si>
  <si>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</si>
  <si>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</si>
  <si>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</si>
  <si>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</si>
  <si>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</si>
  <si>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</si>
  <si>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</si>
  <si>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</si>
  <si>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</si>
  <si>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</si>
  <si>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</si>
  <si>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</si>
  <si>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</si>
  <si>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</si>
  <si>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</si>
  <si>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</si>
  <si>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</si>
  <si>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</si>
  <si>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</si>
  <si>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</si>
  <si>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</si>
  <si>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Rashodi za sprovođenje reforme obrazovanja u Republici Srpskoj</t>
  </si>
  <si>
    <t>Tekući grantovi kulture za nacionalne manjine</t>
  </si>
  <si>
    <t>Transferi jedinicama lokalne samouprave za deficitarna zanimanja</t>
  </si>
  <si>
    <t>Izdaci za otplatu neizmirenih obaveza iz ranijih godina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</si>
  <si>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</si>
  <si>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</si>
  <si>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</si>
  <si>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</si>
  <si>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</si>
  <si>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</si>
  <si>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</si>
  <si>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</si>
  <si>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</si>
  <si>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</si>
  <si>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</si>
  <si>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</si>
  <si>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</si>
  <si>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</si>
  <si>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</si>
  <si>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</si>
  <si>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</si>
  <si>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</si>
  <si>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</si>
  <si>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</si>
  <si>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</si>
  <si>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</si>
  <si>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</si>
  <si>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</si>
  <si>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</si>
  <si>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</si>
  <si>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</si>
  <si>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</si>
  <si>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</si>
  <si>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</si>
  <si>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</si>
  <si>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</si>
  <si>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</si>
  <si>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</si>
  <si>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</si>
  <si>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</si>
  <si>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</si>
  <si>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</si>
  <si>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</si>
  <si>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</si>
  <si>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</si>
  <si>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</si>
  <si>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</si>
  <si>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</si>
  <si>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</si>
  <si>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</si>
  <si>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</si>
  <si>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</si>
  <si>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</si>
  <si>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</si>
  <si>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</si>
  <si>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</si>
  <si>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</si>
  <si>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</si>
  <si>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</si>
  <si>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</si>
  <si>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</si>
  <si>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</si>
  <si>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</si>
  <si>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Tekući grantovi fondacijama i udruženjima građana</t>
  </si>
  <si>
    <t>Tekući grantovi Karitasu u Republici Srpskoj</t>
  </si>
  <si>
    <t>Tekući grant za promociju nauke</t>
  </si>
  <si>
    <t>Tekući grantovi studentskim organizacijama</t>
  </si>
  <si>
    <t>Doznake za studente deficitarnih zanimanja</t>
  </si>
  <si>
    <t>Transfer Agenciji za visoko obrazovanje Republike Srpske</t>
  </si>
  <si>
    <t>Transfer za Inovacioni centar Banja Luka</t>
  </si>
  <si>
    <t>Stipendije i podsticaji "dr Milan Jelić"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</si>
  <si>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</si>
  <si>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</si>
  <si>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</si>
  <si>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</si>
  <si>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</si>
  <si>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</si>
  <si>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</si>
  <si>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 Fondu za zdravstveno osiguranje za izmirenje obaveza prema dijaliznim centrima</t>
  </si>
  <si>
    <t>Subvencije nefinansijskim subjektima u oblasti veterinarstva</t>
  </si>
  <si>
    <t>Subvencije nefinansijskim subjektima u oblasti lovstva</t>
  </si>
  <si>
    <t>Transferi za sufinansiranje projekata finansiranih iz sredstava međunarodnih finansijskih i nefinansijskih institucija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</si>
  <si>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</si>
  <si>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</si>
  <si>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</si>
  <si>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</si>
  <si>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</si>
  <si>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</si>
  <si>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</si>
  <si>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</si>
  <si>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</si>
  <si>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Tekući grant za razvoj turizma u Republici Srpskoj</t>
  </si>
  <si>
    <t>Kapitalni grant za razvoj turizma u Republici Srpskoj</t>
  </si>
  <si>
    <t>Rashodi iz transakcija razmjene unutar iste jedinice vlasti</t>
  </si>
  <si>
    <t>Transferi za Nacionalne parkove "Sutjeska" i "Kozara"</t>
  </si>
  <si>
    <t>Transfer za formiranje Nacionalnog parka "Drina"</t>
  </si>
  <si>
    <t>Subvencije Domu penzionera Trebinje</t>
  </si>
  <si>
    <t>Subvencije Domu penzionera Banja Luka</t>
  </si>
  <si>
    <t>Tekuće doznake za civilne invalidnine</t>
  </si>
  <si>
    <t>Tekuće doznake PPB, RVI i CŽR - jednokratna pomoć socijalno ugroženim licima</t>
  </si>
  <si>
    <t>Tekuće doznake porodicama za sahrane poginulih pripadnika Vojske Republike Srpske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</si>
  <si>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</si>
  <si>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</si>
  <si>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</si>
  <si>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</si>
  <si>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</si>
  <si>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</si>
  <si>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</si>
  <si>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</si>
  <si>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</si>
  <si>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</si>
  <si>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</si>
  <si>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</si>
  <si>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</si>
  <si>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</si>
  <si>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</si>
  <si>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</si>
  <si>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</si>
  <si>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</si>
  <si>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</si>
  <si>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</si>
  <si>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</si>
  <si>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</si>
  <si>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</si>
  <si>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</si>
  <si>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</si>
  <si>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Izdaci po osnovu povrata poreza na dohodak</t>
  </si>
  <si>
    <t>Izdaci po osnovu povrata javnih prihoda</t>
  </si>
  <si>
    <t>Izdaci za potencijalne obaveze po izdatim garancijama - Garantni fond</t>
  </si>
  <si>
    <t>Izdaci za potencijalne obaveze po izdatim garancijama - Garantni program</t>
  </si>
  <si>
    <t>Izdaci za otplatu glavnice po obveznicama u zemlji</t>
  </si>
  <si>
    <t>Izdaci za otplatu glavnice po trezorskim zapisima</t>
  </si>
  <si>
    <t>Izdaci za otplatu glavnice zajmova primljenih od banaka</t>
  </si>
  <si>
    <t>Izdaci za potencijalne obaveze po izdatim garancijama</t>
  </si>
  <si>
    <t>Izdaci za otplatu glavnice po hartijama od vrijednosti u inostranstvu</t>
  </si>
  <si>
    <t>Ukupno Javne investicije: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</si>
  <si>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</si>
  <si>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</si>
  <si>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</si>
  <si>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</si>
  <si>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</si>
  <si>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</si>
  <si>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Tekući grantovi vjerskim i etničkim organizacijama i udruženjima</t>
  </si>
  <si>
    <t>Kapitalni 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</si>
  <si>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</si>
  <si>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</si>
  <si>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</si>
  <si>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 za sufinansiranje genetičkih resursa RS</t>
  </si>
  <si>
    <t>Transferi za rashode za lična primanja za institucije visokog obrazovanja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</si>
  <si>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</si>
  <si>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</si>
  <si>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</si>
  <si>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</si>
  <si>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</si>
  <si>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</si>
  <si>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</si>
  <si>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</si>
  <si>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</si>
  <si>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</si>
  <si>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</si>
  <si>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</si>
  <si>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</si>
  <si>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</si>
  <si>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</si>
  <si>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</si>
  <si>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</si>
  <si>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</si>
  <si>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</si>
  <si>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</si>
  <si>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</si>
  <si>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</si>
  <si>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</si>
  <si>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</si>
  <si>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za djecu i omladinu</t>
  </si>
  <si>
    <t>Rashodi za organizaciju kulturnog dešavanja - obilježavanje proslave Dana Republike Srpske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</si>
  <si>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</si>
  <si>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</si>
  <si>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</si>
  <si>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</si>
  <si>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</si>
  <si>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</si>
  <si>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</si>
  <si>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</si>
  <si>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</si>
  <si>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</si>
  <si>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</si>
  <si>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</si>
  <si>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</si>
  <si>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</si>
  <si>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</si>
  <si>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</si>
  <si>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</si>
  <si>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Gender centar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</si>
  <si>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</si>
  <si>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</si>
  <si>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</si>
  <si>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</si>
  <si>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</si>
  <si>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</si>
  <si>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</si>
  <si>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Rashodi za stručno usavršavanje zaposlenih - član 85. Zakona o zaštiti od požara</t>
  </si>
  <si>
    <t>Izdaci za nabavku postrojenja i opreme - član 85. Zakona o zaštiti od požara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</si>
  <si>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</si>
  <si>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</si>
  <si>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</si>
  <si>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</si>
  <si>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</si>
  <si>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</si>
  <si>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</si>
  <si>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</si>
  <si>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100-118,200-271,300-333,400-438,500-547,600-624,700-724,800-860,900-963</t>
  </si>
  <si>
    <t>Naziv potrošačke jedinice: Ministarstvo prosvjete i kulture</t>
  </si>
  <si>
    <t>Rashodi za stručno usavršavanje nastavnika</t>
  </si>
  <si>
    <t xml:space="preserve">Rashodi za nagrade, troškove pripreme i takmičenja učenika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</si>
  <si>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</si>
  <si>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</si>
  <si>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</si>
  <si>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Transferi za projekte i programske aktivnosti Republičkog zavoda za zaštitu kulturno - istorijskog i prirodnog nasljeđa</t>
  </si>
  <si>
    <t>Sufinansiranje smještaja i ishrane u đačkim domovima</t>
  </si>
  <si>
    <t>Naziv potrošačke jedinice: Osnovne škole</t>
  </si>
  <si>
    <t>Broj potrošačke jedinice: 001-206</t>
  </si>
  <si>
    <t>Naziv potrošačke jedinice: Srednje škole</t>
  </si>
  <si>
    <t>Broj potrošačke jedinice: 001-092</t>
  </si>
  <si>
    <t>Naziv potrošačke jedinice: Republički pedagoški zavod</t>
  </si>
  <si>
    <t>Naziv potrošačke jedinice: Institucije kulture</t>
  </si>
  <si>
    <t>Broj potrošačke jedinice: 001-070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</si>
  <si>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</si>
  <si>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</si>
  <si>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</si>
  <si>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</si>
  <si>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</si>
  <si>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</si>
  <si>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</si>
  <si>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</si>
  <si>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</si>
  <si>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</si>
  <si>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Naziv potrošačke jedinice: Poreska uprava Republike Srpske</t>
  </si>
  <si>
    <t>Broj potrošačke jedinice: 001-008</t>
  </si>
  <si>
    <t>Naziv potrošačke jedinice: Republički devizni inspektorat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</si>
  <si>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</si>
  <si>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</si>
  <si>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</si>
  <si>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</si>
  <si>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</si>
  <si>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</si>
  <si>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</si>
  <si>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</si>
  <si>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</si>
  <si>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</si>
  <si>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</si>
  <si>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</si>
  <si>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</si>
  <si>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</si>
  <si>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</si>
  <si>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</si>
  <si>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</si>
  <si>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</si>
  <si>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</si>
  <si>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</si>
  <si>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</si>
  <si>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</si>
  <si>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</si>
  <si>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</si>
  <si>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</si>
  <si>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</si>
  <si>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</si>
  <si>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</si>
  <si>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</si>
  <si>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</si>
  <si>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</si>
  <si>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</si>
  <si>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</si>
  <si>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</si>
  <si>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</si>
  <si>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</si>
  <si>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</si>
  <si>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</si>
  <si>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</si>
  <si>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</si>
  <si>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</si>
  <si>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</si>
  <si>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</si>
  <si>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</si>
  <si>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</si>
  <si>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</si>
  <si>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</si>
  <si>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</si>
  <si>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</si>
  <si>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</si>
  <si>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</si>
  <si>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</si>
  <si>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</si>
  <si>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</si>
  <si>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</si>
  <si>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</si>
  <si>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</si>
  <si>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</si>
  <si>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</si>
  <si>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</si>
  <si>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</si>
  <si>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</si>
  <si>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</si>
  <si>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</si>
  <si>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</si>
  <si>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</si>
  <si>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</si>
  <si>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</si>
  <si>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>Naziv potrošačke jedinice: Ministarstvo za naučnotehnološki razvoj, visoko obrazovanje i informaciono društvo</t>
  </si>
  <si>
    <t>Transfer za sufinansiranje školarina</t>
  </si>
  <si>
    <t>Transfer JU "Andrićev institut" Višegrad</t>
  </si>
  <si>
    <t>Sufinansiranje smještaja i ishrane u studentskim domovima</t>
  </si>
  <si>
    <t>Ukupno Ministarstvo za naučnotehnološki razvoj, visoko obrazovanje i informaciono društvo: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</si>
  <si>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</si>
  <si>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</si>
  <si>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</si>
  <si>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</si>
  <si>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001-017</t>
  </si>
  <si>
    <t>Naziv potrošačke jedinice: Visoka medicinska škola Prijedor</t>
  </si>
  <si>
    <t>Naziv potrošačke jedinice: Visoka škola za turizam i hotelijerstvo Trebinje</t>
  </si>
  <si>
    <t>Naziv potrošačke jedinice: Studentski domovi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</si>
  <si>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</si>
  <si>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</si>
  <si>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</si>
  <si>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</si>
  <si>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</si>
  <si>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</si>
  <si>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</si>
  <si>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</si>
  <si>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</si>
  <si>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</si>
  <si>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Banja Luka</t>
  </si>
  <si>
    <t>Naziv potrošačke jedinice: Ministarstvo energetike i rudarstva</t>
  </si>
  <si>
    <t>Tekući grant - Podrška unapređenju privrednih aktivnosti i poboljšanja poslovanja privrednih društava</t>
  </si>
  <si>
    <t>Tekući grant - podrška organizovanja naučnih, stručnih i promotivnih skupova i foruma u cilju promocije i razvoja energetike i rudarstva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</si>
  <si>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</si>
  <si>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</si>
  <si>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</si>
  <si>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</si>
  <si>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</si>
  <si>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</si>
  <si>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</si>
  <si>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</si>
  <si>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</si>
  <si>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razvoju privrede i poboljšanja efikasnosti poslovanja i uvođenja novih tehnologija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</si>
  <si>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</si>
  <si>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</si>
  <si>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</si>
  <si>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</si>
  <si>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</si>
  <si>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</si>
  <si>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</si>
  <si>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</si>
  <si>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</si>
  <si>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</si>
  <si>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</si>
  <si>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</si>
  <si>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</si>
  <si>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za podsticaj zapošljavanja i samozapošljavanja djece poginulih boraca, RVI i demobilisanih boraca Republike Srpske</t>
  </si>
  <si>
    <t>Transfer Zavodu za zapošljavanje - Program podrške privredi putem povrata uplaćenih poreza i doprinosa za novo zapošljavanje radnika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</si>
  <si>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</si>
  <si>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</si>
  <si>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obaveze prema Fondu za zdravstveno osiguranje za zdravstvenu zaštitu boraca, vojnih invalida, PPB i CŽR</t>
  </si>
  <si>
    <t>Izdaci za otplatu neizmirenih obaveza iz ranijih godina - godišnji borački dodatak, doznake za odlikovane borce i otpremnine po članu 182.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</si>
  <si>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</si>
  <si>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</si>
  <si>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RS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</si>
  <si>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</si>
  <si>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</si>
  <si>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</si>
  <si>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</si>
  <si>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</si>
  <si>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</si>
  <si>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</si>
  <si>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</si>
  <si>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</si>
  <si>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</si>
  <si>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Transfer  unutar iste jedinice vlasti - fondu za saniranje posljedica usljed širenja zarazne bolesti - COVID 19</t>
  </si>
  <si>
    <t>Izdaci za otplatu dugova iz ranijeg perioda - odštetni zahtjevi po osnovu penzija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</si>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</sst>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3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57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1" fontId="9" fillId="0" borderId="0" applyFont="0" applyFill="0" applyBorder="0" applyAlignment="0" applyProtection="0"/>
    <xf numFmtId="0" fontId="11" fillId="26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33" borderId="0" applyNumberFormat="0" applyBorder="0" applyAlignment="0" applyProtection="0"/>
    <xf numFmtId="0" fontId="12" fillId="17" borderId="0" applyNumberFormat="0" applyBorder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3" fillId="34" borderId="6" applyNumberFormat="0" applyAlignment="0" applyProtection="0"/>
    <xf numFmtId="0" fontId="14" fillId="35" borderId="7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1" fillId="21" borderId="6" applyNumberFormat="0" applyAlignment="0" applyProtection="0"/>
    <xf numFmtId="0" fontId="22" fillId="0" borderId="11" applyNumberFormat="0" applyFill="0" applyAlignment="0" applyProtection="0"/>
    <xf numFmtId="0" fontId="23" fillId="36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6" fillId="37" borderId="12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" fillId="3" borderId="5" applyNumberFormat="0" applyFon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0" fontId="26" fillId="34" borderId="13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29" fillId="0" borderId="14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36">
    <xf numFmtId="0" fontId="0" fillId="0" borderId="0" xfId="0"/>
    <xf numFmtId="0" fontId="32" fillId="0" borderId="0" xfId="5" applyFont="1" applyFill="1" applyBorder="1" applyAlignment="1" applyProtection="1">
      <alignment vertical="center"/>
    </xf>
    <xf numFmtId="0" fontId="32" fillId="0" borderId="0" xfId="5" applyFont="1" applyFill="1" applyBorder="1" applyAlignment="1" applyProtection="1">
      <alignment horizontal="left" vertical="center" wrapText="1"/>
    </xf>
    <xf numFmtId="0" fontId="33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center" vertical="center"/>
    </xf>
    <xf numFmtId="0" fontId="33" fillId="0" borderId="0" xfId="5" applyFont="1" applyFill="1" applyBorder="1" applyAlignment="1" applyProtection="1">
      <alignment vertical="center" wrapText="1"/>
    </xf>
    <xf numFmtId="3" fontId="33" fillId="0" borderId="0" xfId="5" applyNumberFormat="1" applyFont="1" applyFill="1" applyBorder="1" applyAlignment="1" applyProtection="1">
      <alignment vertical="center"/>
    </xf>
    <xf numFmtId="0" fontId="32" fillId="0" borderId="3" xfId="5" applyFont="1" applyFill="1" applyBorder="1" applyAlignment="1" applyProtection="1">
      <alignment horizontal="center" vertical="center" wrapText="1"/>
    </xf>
    <xf numFmtId="3" fontId="32" fillId="0" borderId="4" xfId="0" applyNumberFormat="1" applyFont="1" applyFill="1" applyBorder="1" applyAlignment="1" applyProtection="1">
      <alignment horizontal="center" vertical="center" wrapText="1"/>
    </xf>
    <xf numFmtId="3" fontId="32" fillId="0" borderId="2" xfId="0" applyNumberFormat="1" applyFont="1" applyFill="1" applyBorder="1" applyAlignment="1" applyProtection="1">
      <alignment horizontal="center" vertical="center" wrapText="1"/>
    </xf>
    <xf numFmtId="0" fontId="32" fillId="0" borderId="2" xfId="5" applyFont="1" applyFill="1" applyBorder="1" applyAlignment="1" applyProtection="1">
      <alignment horizontal="center" vertical="center" wrapText="1"/>
    </xf>
    <xf numFmtId="3" fontId="32" fillId="0" borderId="4" xfId="5" applyNumberFormat="1" applyFont="1" applyFill="1" applyBorder="1" applyAlignment="1" applyProtection="1">
      <alignment horizontal="center" vertical="center" wrapText="1"/>
    </xf>
    <xf numFmtId="0" fontId="32" fillId="0" borderId="0" xfId="5" applyFont="1" applyFill="1" applyBorder="1" applyAlignment="1" applyProtection="1">
      <alignment horizontal="center" vertical="center" wrapText="1"/>
    </xf>
    <xf numFmtId="3" fontId="32" fillId="0" borderId="0" xfId="5" applyNumberFormat="1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right" vertical="center" wrapText="1"/>
    </xf>
    <xf numFmtId="0" fontId="33" fillId="0" borderId="0" xfId="5" applyFont="1" applyFill="1" applyBorder="1" applyAlignment="1" applyProtection="1">
      <alignment horizontal="left" vertical="center" wrapText="1"/>
    </xf>
    <xf numFmtId="3" fontId="33" fillId="0" borderId="0" xfId="5" applyNumberFormat="1" applyFont="1" applyFill="1" applyBorder="1" applyAlignment="1" applyProtection="1">
      <alignment horizontal="right" vertical="center" wrapText="1"/>
    </xf>
    <xf numFmtId="1" fontId="33" fillId="2" borderId="3" xfId="0" applyNumberFormat="1" applyFont="1" applyFill="1" applyBorder="1" applyAlignment="1" applyProtection="1">
      <alignment horizontal="center" vertical="center"/>
    </xf>
    <xf numFmtId="0" fontId="32" fillId="2" borderId="3" xfId="0" applyFont="1" applyFill="1" applyBorder="1" applyAlignment="1" applyProtection="1">
      <alignment horizontal="left" vertical="center" wrapText="1"/>
    </xf>
    <xf numFmtId="3" fontId="32" fillId="2" borderId="3" xfId="0" applyNumberFormat="1" applyFont="1" applyFill="1" applyBorder="1" applyAlignment="1" applyProtection="1">
      <alignment horizontal="right" vertical="center" wrapText="1"/>
    </xf>
    <xf numFmtId="0" fontId="32" fillId="0" borderId="0" xfId="5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/>
    </xf>
    <xf numFmtId="0" fontId="32" fillId="0" borderId="0" xfId="2" applyFont="1" applyFill="1" applyBorder="1" applyProtection="1"/>
    <xf numFmtId="0" fontId="33" fillId="0" borderId="0" xfId="2" applyFont="1" applyFill="1" applyBorder="1" applyAlignment="1" applyProtection="1">
      <alignment wrapText="1"/>
    </xf>
    <xf numFmtId="3" fontId="32" fillId="0" borderId="0" xfId="2" applyNumberFormat="1" applyFont="1" applyFill="1" applyBorder="1" applyAlignment="1" applyProtection="1">
      <alignment horizontal="right" wrapText="1"/>
    </xf>
    <xf numFmtId="0" fontId="33" fillId="0" borderId="0" xfId="2" applyFont="1" applyFill="1" applyBorder="1" applyProtection="1"/>
    <xf numFmtId="0" fontId="32" fillId="0" borderId="0" xfId="2" applyFont="1" applyFill="1" applyBorder="1" applyAlignment="1" applyProtection="1">
      <alignment vertical="center"/>
    </xf>
    <xf numFmtId="0" fontId="32" fillId="0" borderId="0" xfId="2" applyFont="1" applyFill="1" applyBorder="1" applyAlignment="1" applyProtection="1">
      <alignment vertical="center" wrapText="1"/>
    </xf>
    <xf numFmtId="3" fontId="32" fillId="0" borderId="0" xfId="2" applyNumberFormat="1" applyFont="1" applyFill="1" applyBorder="1" applyAlignment="1" applyProtection="1">
      <alignment horizontal="right" vertical="center" wrapText="1"/>
    </xf>
    <xf numFmtId="0" fontId="32" fillId="0" borderId="0" xfId="2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horizontal="right" vertical="center" wrapText="1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left" vertical="center" wrapText="1"/>
    </xf>
    <xf numFmtId="3" fontId="33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3" fontId="34" fillId="0" borderId="0" xfId="2" quotePrefix="1" applyNumberFormat="1" applyFont="1" applyFill="1" applyBorder="1" applyAlignment="1" applyProtection="1">
      <alignment horizontal="right" vertical="center" wrapText="1"/>
    </xf>
    <xf numFmtId="0" fontId="34" fillId="0" borderId="0" xfId="2" applyFont="1" applyFill="1" applyBorder="1" applyProtection="1"/>
    <xf numFmtId="0" fontId="32" fillId="0" borderId="0" xfId="2" quotePrefix="1" applyFont="1" applyFill="1" applyBorder="1" applyAlignment="1" applyProtection="1">
      <alignment horizontal="left" vertical="center"/>
    </xf>
    <xf numFmtId="3" fontId="32" fillId="0" borderId="0" xfId="2" quotePrefix="1" applyNumberFormat="1" applyFont="1" applyFill="1" applyBorder="1" applyAlignment="1" applyProtection="1">
      <alignment horizontal="right" vertical="center" wrapText="1"/>
    </xf>
    <xf numFmtId="0" fontId="33" fillId="0" borderId="0" xfId="2" applyFont="1" applyFill="1" applyBorder="1" applyAlignment="1" applyProtection="1">
      <alignment horizontal="right" vertical="center"/>
    </xf>
    <xf numFmtId="3" fontId="33" fillId="0" borderId="0" xfId="2" applyNumberFormat="1" applyFont="1" applyFill="1" applyBorder="1" applyAlignment="1" applyProtection="1">
      <alignment horizontal="right" vertical="center" wrapText="1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vertical="center"/>
    </xf>
    <xf numFmtId="0" fontId="34" fillId="0" borderId="0" xfId="2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vertical="center"/>
    </xf>
    <xf numFmtId="0" fontId="32" fillId="0" borderId="0" xfId="0" applyFont="1" applyFill="1" applyBorder="1" applyAlignment="1" applyProtection="1">
      <alignment vertical="center" wrapText="1"/>
    </xf>
    <xf numFmtId="3" fontId="32" fillId="0" borderId="0" xfId="0" applyNumberFormat="1" applyFont="1" applyFill="1" applyBorder="1" applyAlignment="1" applyProtection="1">
      <alignment horizontal="right" vertical="center" wrapText="1"/>
    </xf>
    <xf numFmtId="0" fontId="33" fillId="0" borderId="0" xfId="0" applyFont="1" applyFill="1" applyBorder="1" applyAlignment="1">
      <alignment vertical="center"/>
    </xf>
    <xf numFmtId="0" fontId="32" fillId="0" borderId="0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0" applyNumberFormat="1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left" vertical="center"/>
    </xf>
    <xf numFmtId="0" fontId="33" fillId="0" borderId="0" xfId="0" applyFont="1" applyFill="1" applyBorder="1" applyAlignment="1" applyProtection="1">
      <alignment horizontal="righ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>
      <alignment vertical="center" wrapText="1"/>
    </xf>
    <xf numFmtId="0" fontId="34" fillId="0" borderId="0" xfId="5" applyFont="1" applyFill="1" applyBorder="1" applyAlignment="1" applyProtection="1">
      <alignment horizontal="left" vertical="center" wrapText="1"/>
    </xf>
    <xf numFmtId="1" fontId="32" fillId="0" borderId="0" xfId="0" applyNumberFormat="1" applyFont="1" applyFill="1" applyBorder="1" applyAlignment="1" applyProtection="1">
      <alignment vertical="center" wrapText="1"/>
    </xf>
    <xf numFmtId="3" fontId="34" fillId="0" borderId="0" xfId="5" applyNumberFormat="1" applyFont="1" applyFill="1" applyBorder="1" applyAlignment="1" applyProtection="1">
      <alignment horizontal="right" vertical="center" wrapText="1"/>
    </xf>
    <xf numFmtId="0" fontId="34" fillId="0" borderId="0" xfId="5" applyFont="1" applyFill="1" applyBorder="1" applyAlignment="1" applyProtection="1">
      <alignment vertical="center"/>
    </xf>
    <xf numFmtId="0" fontId="33" fillId="0" borderId="0" xfId="5" applyFont="1" applyFill="1" applyBorder="1" applyAlignment="1" applyProtection="1">
      <alignment horizontal="right" vertical="center"/>
    </xf>
    <xf numFmtId="0" fontId="32" fillId="0" borderId="4" xfId="5" applyFont="1" applyFill="1" applyBorder="1" applyAlignment="1" applyProtection="1">
      <alignment horizontal="center" vertical="center" wrapText="1"/>
    </xf>
    <xf numFmtId="1" fontId="33" fillId="0" borderId="0" xfId="0" applyNumberFormat="1" applyFont="1" applyFill="1" applyBorder="1" applyAlignment="1" applyProtection="1">
      <alignment horizontal="center" vertical="center" wrapText="1"/>
    </xf>
    <xf numFmtId="1" fontId="33" fillId="38" borderId="0" xfId="0" applyNumberFormat="1" applyFont="1" applyFill="1" applyBorder="1" applyAlignment="1" applyProtection="1">
      <alignment horizontal="center" vertical="center"/>
    </xf>
    <xf numFmtId="0" fontId="32" fillId="38" borderId="0" xfId="0" applyFont="1" applyFill="1" applyBorder="1" applyAlignment="1" applyProtection="1">
      <alignment horizontal="left" vertical="center" wrapText="1"/>
    </xf>
    <xf numFmtId="3" fontId="32" fillId="38" borderId="0" xfId="0" applyNumberFormat="1" applyFont="1" applyFill="1" applyBorder="1" applyAlignment="1" applyProtection="1">
      <alignment horizontal="right" vertical="center" wrapText="1"/>
    </xf>
    <xf numFmtId="3" fontId="33" fillId="0" borderId="0" xfId="0" applyNumberFormat="1" applyFont="1" applyFill="1" applyBorder="1" applyAlignment="1">
      <alignment vertical="center"/>
    </xf>
    <xf numFmtId="0" fontId="32" fillId="0" borderId="1" xfId="0" applyFont="1" applyFill="1" applyBorder="1" applyAlignment="1" applyProtection="1">
      <alignment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2" xfId="0" applyNumberFormat="1" applyFont="1" applyFill="1" applyBorder="1" applyAlignment="1" applyProtection="1">
      <alignment horizontal="center" vertical="center"/>
    </xf>
    <xf numFmtId="0" fontId="33" fillId="0" borderId="2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3" fillId="0" borderId="2" xfId="0" applyNumberFormat="1" applyFont="1" applyFill="1" applyBorder="1" applyAlignment="1" applyProtection="1">
      <alignment horizontal="center" vertical="center" wrapText="1"/>
    </xf>
    <xf numFmtId="0" fontId="32" fillId="0" borderId="2" xfId="0" applyFont="1" applyFill="1" applyBorder="1" applyAlignment="1" applyProtection="1">
      <alignment horizontal="left" vertical="center" wrapText="1"/>
    </xf>
    <xf numFmtId="3" fontId="32" fillId="0" borderId="2" xfId="0" applyNumberFormat="1" applyFont="1" applyFill="1" applyBorder="1" applyAlignment="1" applyProtection="1">
      <alignment horizontal="right" vertical="center" wrapText="1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3" fontId="32" fillId="0" borderId="2" xfId="0" applyNumberFormat="1" applyFont="1" applyFill="1" applyBorder="1" applyAlignment="1" applyProtection="1">
      <alignment horizontal="right" vertical="center"/>
    </xf>
    <xf numFmtId="1" fontId="32" fillId="0" borderId="2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>
      <alignment vertical="center"/>
    </xf>
    <xf numFmtId="1" fontId="33" fillId="0" borderId="0" xfId="3" applyNumberFormat="1" applyFont="1" applyFill="1" applyBorder="1" applyAlignment="1" applyProtection="1">
      <alignment vertical="center"/>
    </xf>
    <xf numFmtId="2" fontId="33" fillId="0" borderId="0" xfId="3" applyNumberFormat="1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3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3" fillId="0" borderId="0" xfId="0" applyNumberFormat="1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3" fontId="32" fillId="0" borderId="4" xfId="0" applyNumberFormat="1" applyFont="1" applyFill="1" applyBorder="1" applyAlignment="1" applyProtection="1">
      <alignment horizontal="right" vertical="center"/>
    </xf>
    <xf numFmtId="1" fontId="32" fillId="0" borderId="4" xfId="0" applyNumberFormat="1" applyFont="1" applyFill="1" applyBorder="1" applyAlignment="1" applyProtection="1">
      <alignment horizontal="center" vertical="center"/>
    </xf>
    <xf numFmtId="0" fontId="32" fillId="0" borderId="4" xfId="0" applyFont="1" applyFill="1" applyBorder="1" applyAlignment="1" applyProtection="1">
      <alignment horizontal="left" vertical="center" wrapText="1"/>
    </xf>
    <xf numFmtId="0" fontId="32" fillId="0" borderId="4" xfId="0" applyFont="1" applyFill="1" applyBorder="1" applyAlignment="1">
      <alignment vertical="center"/>
    </xf>
    <xf numFmtId="0" fontId="32" fillId="0" borderId="3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0" fontId="33" fillId="0" borderId="4" xfId="0" applyFont="1" applyFill="1" applyBorder="1" applyAlignment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4" fillId="0" borderId="0" xfId="3" applyNumberFormat="1" applyFont="1" applyFill="1" applyBorder="1" applyAlignment="1" applyProtection="1">
      <alignment horizontal="right" vertical="center"/>
    </xf>
    <xf numFmtId="0" fontId="32" fillId="0" borderId="0" xfId="0" applyFont="1" applyFill="1" applyBorder="1" applyAlignment="1" applyProtection="1">
      <alignment horizontal="left"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</cellXfs>
  <cellStyles count="4157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CC"/>
      <color rgb="FF00FF00"/>
      <color rgb="FFDDEBF7"/>
      <color rgb="FFFFCCFF"/>
      <color rgb="FFBDD7EE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7"/>
  <sheetViews>
    <sheetView view="pageBreakPreview" zoomScale="75" zoomScaleNormal="75" zoomScaleSheetLayoutView="75" workbookViewId="0">
      <pane xSplit="2" ySplit="4" topLeftCell="C259" activePane="bottomRight" state="frozen"/>
      <selection activeCell="B43" sqref="B43"/>
      <selection pane="topRight" activeCell="B43" sqref="B43"/>
      <selection pane="bottomLeft" activeCell="B43" sqref="B43"/>
      <selection pane="bottomRight" activeCell="H265" sqref="H265"/>
    </sheetView>
  </sheetViews>
  <sheetFormatPr defaultRowHeight="18.75" x14ac:dyDescent="0.2"/>
  <cols>
    <col min="1" max="1" width="19.85546875" style="4" customWidth="1"/>
    <col min="2" max="2" width="120.28515625" style="5" customWidth="1"/>
    <col min="3" max="3" width="30.85546875" style="3" customWidth="1"/>
    <col min="4" max="144" width="9.140625" style="3"/>
    <col min="145" max="145" width="9.140625" style="3" bestFit="1" customWidth="1"/>
    <col min="146" max="146" width="101.85546875" style="3" customWidth="1"/>
    <col min="147" max="147" width="16.5703125" style="3" bestFit="1" customWidth="1"/>
    <col min="148" max="148" width="9.140625" style="3" customWidth="1"/>
    <col min="149" max="400" width="9.140625" style="3"/>
    <col min="401" max="401" width="9.140625" style="3" bestFit="1" customWidth="1"/>
    <col min="402" max="402" width="101.85546875" style="3" customWidth="1"/>
    <col min="403" max="403" width="16.5703125" style="3" bestFit="1" customWidth="1"/>
    <col min="404" max="404" width="9.140625" style="3" customWidth="1"/>
    <col min="405" max="656" width="9.140625" style="3"/>
    <col min="657" max="657" width="9.140625" style="3" bestFit="1" customWidth="1"/>
    <col min="658" max="658" width="101.85546875" style="3" customWidth="1"/>
    <col min="659" max="659" width="16.5703125" style="3" bestFit="1" customWidth="1"/>
    <col min="660" max="660" width="9.140625" style="3" customWidth="1"/>
    <col min="661" max="912" width="9.140625" style="3"/>
    <col min="913" max="913" width="9.140625" style="3" bestFit="1" customWidth="1"/>
    <col min="914" max="914" width="101.85546875" style="3" customWidth="1"/>
    <col min="915" max="915" width="16.5703125" style="3" bestFit="1" customWidth="1"/>
    <col min="916" max="916" width="9.140625" style="3" customWidth="1"/>
    <col min="917" max="1168" width="9.140625" style="3"/>
    <col min="1169" max="1169" width="9.140625" style="3" bestFit="1" customWidth="1"/>
    <col min="1170" max="1170" width="101.85546875" style="3" customWidth="1"/>
    <col min="1171" max="1171" width="16.5703125" style="3" bestFit="1" customWidth="1"/>
    <col min="1172" max="1172" width="9.140625" style="3" customWidth="1"/>
    <col min="1173" max="1424" width="9.140625" style="3"/>
    <col min="1425" max="1425" width="9.140625" style="3" bestFit="1" customWidth="1"/>
    <col min="1426" max="1426" width="101.85546875" style="3" customWidth="1"/>
    <col min="1427" max="1427" width="16.5703125" style="3" bestFit="1" customWidth="1"/>
    <col min="1428" max="1428" width="9.140625" style="3" customWidth="1"/>
    <col min="1429" max="1680" width="9.140625" style="3"/>
    <col min="1681" max="1681" width="9.140625" style="3" bestFit="1" customWidth="1"/>
    <col min="1682" max="1682" width="101.85546875" style="3" customWidth="1"/>
    <col min="1683" max="1683" width="16.5703125" style="3" bestFit="1" customWidth="1"/>
    <col min="1684" max="1684" width="9.140625" style="3" customWidth="1"/>
    <col min="1685" max="1936" width="9.140625" style="3"/>
    <col min="1937" max="1937" width="9.140625" style="3" bestFit="1" customWidth="1"/>
    <col min="1938" max="1938" width="101.85546875" style="3" customWidth="1"/>
    <col min="1939" max="1939" width="16.5703125" style="3" bestFit="1" customWidth="1"/>
    <col min="1940" max="1940" width="9.140625" style="3" customWidth="1"/>
    <col min="1941" max="2192" width="9.140625" style="3"/>
    <col min="2193" max="2193" width="9.140625" style="3" bestFit="1" customWidth="1"/>
    <col min="2194" max="2194" width="101.85546875" style="3" customWidth="1"/>
    <col min="2195" max="2195" width="16.5703125" style="3" bestFit="1" customWidth="1"/>
    <col min="2196" max="2196" width="9.140625" style="3" customWidth="1"/>
    <col min="2197" max="2448" width="9.140625" style="3"/>
    <col min="2449" max="2449" width="9.140625" style="3" bestFit="1" customWidth="1"/>
    <col min="2450" max="2450" width="101.85546875" style="3" customWidth="1"/>
    <col min="2451" max="2451" width="16.5703125" style="3" bestFit="1" customWidth="1"/>
    <col min="2452" max="2452" width="9.140625" style="3" customWidth="1"/>
    <col min="2453" max="2704" width="9.140625" style="3"/>
    <col min="2705" max="2705" width="9.140625" style="3" bestFit="1" customWidth="1"/>
    <col min="2706" max="2706" width="101.85546875" style="3" customWidth="1"/>
    <col min="2707" max="2707" width="16.5703125" style="3" bestFit="1" customWidth="1"/>
    <col min="2708" max="2708" width="9.140625" style="3" customWidth="1"/>
    <col min="2709" max="2960" width="9.140625" style="3"/>
    <col min="2961" max="2961" width="9.140625" style="3" bestFit="1" customWidth="1"/>
    <col min="2962" max="2962" width="101.85546875" style="3" customWidth="1"/>
    <col min="2963" max="2963" width="16.5703125" style="3" bestFit="1" customWidth="1"/>
    <col min="2964" max="2964" width="9.140625" style="3" customWidth="1"/>
    <col min="2965" max="3216" width="9.140625" style="3"/>
    <col min="3217" max="3217" width="9.140625" style="3" bestFit="1" customWidth="1"/>
    <col min="3218" max="3218" width="101.85546875" style="3" customWidth="1"/>
    <col min="3219" max="3219" width="16.5703125" style="3" bestFit="1" customWidth="1"/>
    <col min="3220" max="3220" width="9.140625" style="3" customWidth="1"/>
    <col min="3221" max="3472" width="9.140625" style="3"/>
    <col min="3473" max="3473" width="9.140625" style="3" bestFit="1" customWidth="1"/>
    <col min="3474" max="3474" width="101.85546875" style="3" customWidth="1"/>
    <col min="3475" max="3475" width="16.5703125" style="3" bestFit="1" customWidth="1"/>
    <col min="3476" max="3476" width="9.140625" style="3" customWidth="1"/>
    <col min="3477" max="3728" width="9.140625" style="3"/>
    <col min="3729" max="3729" width="9.140625" style="3" bestFit="1" customWidth="1"/>
    <col min="3730" max="3730" width="101.85546875" style="3" customWidth="1"/>
    <col min="3731" max="3731" width="16.5703125" style="3" bestFit="1" customWidth="1"/>
    <col min="3732" max="3732" width="9.140625" style="3" customWidth="1"/>
    <col min="3733" max="3984" width="9.140625" style="3"/>
    <col min="3985" max="3985" width="9.140625" style="3" bestFit="1" customWidth="1"/>
    <col min="3986" max="3986" width="101.85546875" style="3" customWidth="1"/>
    <col min="3987" max="3987" width="16.5703125" style="3" bestFit="1" customWidth="1"/>
    <col min="3988" max="3988" width="9.140625" style="3" customWidth="1"/>
    <col min="3989" max="4240" width="9.140625" style="3"/>
    <col min="4241" max="4241" width="9.140625" style="3" bestFit="1" customWidth="1"/>
    <col min="4242" max="4242" width="101.85546875" style="3" customWidth="1"/>
    <col min="4243" max="4243" width="16.5703125" style="3" bestFit="1" customWidth="1"/>
    <col min="4244" max="4244" width="9.140625" style="3" customWidth="1"/>
    <col min="4245" max="4496" width="9.140625" style="3"/>
    <col min="4497" max="4497" width="9.140625" style="3" bestFit="1" customWidth="1"/>
    <col min="4498" max="4498" width="101.85546875" style="3" customWidth="1"/>
    <col min="4499" max="4499" width="16.5703125" style="3" bestFit="1" customWidth="1"/>
    <col min="4500" max="4500" width="9.140625" style="3" customWidth="1"/>
    <col min="4501" max="4752" width="9.140625" style="3"/>
    <col min="4753" max="4753" width="9.140625" style="3" bestFit="1" customWidth="1"/>
    <col min="4754" max="4754" width="101.85546875" style="3" customWidth="1"/>
    <col min="4755" max="4755" width="16.5703125" style="3" bestFit="1" customWidth="1"/>
    <col min="4756" max="4756" width="9.140625" style="3" customWidth="1"/>
    <col min="4757" max="5008" width="9.140625" style="3"/>
    <col min="5009" max="5009" width="9.140625" style="3" bestFit="1" customWidth="1"/>
    <col min="5010" max="5010" width="101.85546875" style="3" customWidth="1"/>
    <col min="5011" max="5011" width="16.5703125" style="3" bestFit="1" customWidth="1"/>
    <col min="5012" max="5012" width="9.140625" style="3" customWidth="1"/>
    <col min="5013" max="5264" width="9.140625" style="3"/>
    <col min="5265" max="5265" width="9.140625" style="3" bestFit="1" customWidth="1"/>
    <col min="5266" max="5266" width="101.85546875" style="3" customWidth="1"/>
    <col min="5267" max="5267" width="16.5703125" style="3" bestFit="1" customWidth="1"/>
    <col min="5268" max="5268" width="9.140625" style="3" customWidth="1"/>
    <col min="5269" max="5520" width="9.140625" style="3"/>
    <col min="5521" max="5521" width="9.140625" style="3" bestFit="1" customWidth="1"/>
    <col min="5522" max="5522" width="101.85546875" style="3" customWidth="1"/>
    <col min="5523" max="5523" width="16.5703125" style="3" bestFit="1" customWidth="1"/>
    <col min="5524" max="5524" width="9.140625" style="3" customWidth="1"/>
    <col min="5525" max="5776" width="9.140625" style="3"/>
    <col min="5777" max="5777" width="9.140625" style="3" bestFit="1" customWidth="1"/>
    <col min="5778" max="5778" width="101.85546875" style="3" customWidth="1"/>
    <col min="5779" max="5779" width="16.5703125" style="3" bestFit="1" customWidth="1"/>
    <col min="5780" max="5780" width="9.140625" style="3" customWidth="1"/>
    <col min="5781" max="6032" width="9.140625" style="3"/>
    <col min="6033" max="6033" width="9.140625" style="3" bestFit="1" customWidth="1"/>
    <col min="6034" max="6034" width="101.85546875" style="3" customWidth="1"/>
    <col min="6035" max="6035" width="16.5703125" style="3" bestFit="1" customWidth="1"/>
    <col min="6036" max="6036" width="9.140625" style="3" customWidth="1"/>
    <col min="6037" max="6288" width="9.140625" style="3"/>
    <col min="6289" max="6289" width="9.140625" style="3" bestFit="1" customWidth="1"/>
    <col min="6290" max="6290" width="101.85546875" style="3" customWidth="1"/>
    <col min="6291" max="6291" width="16.5703125" style="3" bestFit="1" customWidth="1"/>
    <col min="6292" max="6292" width="9.140625" style="3" customWidth="1"/>
    <col min="6293" max="6544" width="9.140625" style="3"/>
    <col min="6545" max="6545" width="9.140625" style="3" bestFit="1" customWidth="1"/>
    <col min="6546" max="6546" width="101.85546875" style="3" customWidth="1"/>
    <col min="6547" max="6547" width="16.5703125" style="3" bestFit="1" customWidth="1"/>
    <col min="6548" max="6548" width="9.140625" style="3" customWidth="1"/>
    <col min="6549" max="6800" width="9.140625" style="3"/>
    <col min="6801" max="6801" width="9.140625" style="3" bestFit="1" customWidth="1"/>
    <col min="6802" max="6802" width="101.85546875" style="3" customWidth="1"/>
    <col min="6803" max="6803" width="16.5703125" style="3" bestFit="1" customWidth="1"/>
    <col min="6804" max="6804" width="9.140625" style="3" customWidth="1"/>
    <col min="6805" max="7056" width="9.140625" style="3"/>
    <col min="7057" max="7057" width="9.140625" style="3" bestFit="1" customWidth="1"/>
    <col min="7058" max="7058" width="101.85546875" style="3" customWidth="1"/>
    <col min="7059" max="7059" width="16.5703125" style="3" bestFit="1" customWidth="1"/>
    <col min="7060" max="7060" width="9.140625" style="3" customWidth="1"/>
    <col min="7061" max="7312" width="9.140625" style="3"/>
    <col min="7313" max="7313" width="9.140625" style="3" bestFit="1" customWidth="1"/>
    <col min="7314" max="7314" width="101.85546875" style="3" customWidth="1"/>
    <col min="7315" max="7315" width="16.5703125" style="3" bestFit="1" customWidth="1"/>
    <col min="7316" max="7316" width="9.140625" style="3" customWidth="1"/>
    <col min="7317" max="7568" width="9.140625" style="3"/>
    <col min="7569" max="7569" width="9.140625" style="3" bestFit="1" customWidth="1"/>
    <col min="7570" max="7570" width="101.85546875" style="3" customWidth="1"/>
    <col min="7571" max="7571" width="16.5703125" style="3" bestFit="1" customWidth="1"/>
    <col min="7572" max="7572" width="9.140625" style="3" customWidth="1"/>
    <col min="7573" max="7824" width="9.140625" style="3"/>
    <col min="7825" max="7825" width="9.140625" style="3" bestFit="1" customWidth="1"/>
    <col min="7826" max="7826" width="101.85546875" style="3" customWidth="1"/>
    <col min="7827" max="7827" width="16.5703125" style="3" bestFit="1" customWidth="1"/>
    <col min="7828" max="7828" width="9.140625" style="3" customWidth="1"/>
    <col min="7829" max="8080" width="9.140625" style="3"/>
    <col min="8081" max="8081" width="9.140625" style="3" bestFit="1" customWidth="1"/>
    <col min="8082" max="8082" width="101.85546875" style="3" customWidth="1"/>
    <col min="8083" max="8083" width="16.5703125" style="3" bestFit="1" customWidth="1"/>
    <col min="8084" max="8084" width="9.140625" style="3" customWidth="1"/>
    <col min="8085" max="8336" width="9.140625" style="3"/>
    <col min="8337" max="8337" width="9.140625" style="3" bestFit="1" customWidth="1"/>
    <col min="8338" max="8338" width="101.85546875" style="3" customWidth="1"/>
    <col min="8339" max="8339" width="16.5703125" style="3" bestFit="1" customWidth="1"/>
    <col min="8340" max="8340" width="9.140625" style="3" customWidth="1"/>
    <col min="8341" max="8592" width="9.140625" style="3"/>
    <col min="8593" max="8593" width="9.140625" style="3" bestFit="1" customWidth="1"/>
    <col min="8594" max="8594" width="101.85546875" style="3" customWidth="1"/>
    <col min="8595" max="8595" width="16.5703125" style="3" bestFit="1" customWidth="1"/>
    <col min="8596" max="8596" width="9.140625" style="3" customWidth="1"/>
    <col min="8597" max="8848" width="9.140625" style="3"/>
    <col min="8849" max="8849" width="9.140625" style="3" bestFit="1" customWidth="1"/>
    <col min="8850" max="8850" width="101.85546875" style="3" customWidth="1"/>
    <col min="8851" max="8851" width="16.5703125" style="3" bestFit="1" customWidth="1"/>
    <col min="8852" max="8852" width="9.140625" style="3" customWidth="1"/>
    <col min="8853" max="9104" width="9.140625" style="3"/>
    <col min="9105" max="9105" width="9.140625" style="3" bestFit="1" customWidth="1"/>
    <col min="9106" max="9106" width="101.85546875" style="3" customWidth="1"/>
    <col min="9107" max="9107" width="16.5703125" style="3" bestFit="1" customWidth="1"/>
    <col min="9108" max="9108" width="9.140625" style="3" customWidth="1"/>
    <col min="9109" max="9360" width="9.140625" style="3"/>
    <col min="9361" max="9361" width="9.140625" style="3" bestFit="1" customWidth="1"/>
    <col min="9362" max="9362" width="101.85546875" style="3" customWidth="1"/>
    <col min="9363" max="9363" width="16.5703125" style="3" bestFit="1" customWidth="1"/>
    <col min="9364" max="9364" width="9.140625" style="3" customWidth="1"/>
    <col min="9365" max="9616" width="9.140625" style="3"/>
    <col min="9617" max="9617" width="9.140625" style="3" bestFit="1" customWidth="1"/>
    <col min="9618" max="9618" width="101.85546875" style="3" customWidth="1"/>
    <col min="9619" max="9619" width="16.5703125" style="3" bestFit="1" customWidth="1"/>
    <col min="9620" max="9620" width="9.140625" style="3" customWidth="1"/>
    <col min="9621" max="9872" width="9.140625" style="3"/>
    <col min="9873" max="9873" width="9.140625" style="3" bestFit="1" customWidth="1"/>
    <col min="9874" max="9874" width="101.85546875" style="3" customWidth="1"/>
    <col min="9875" max="9875" width="16.5703125" style="3" bestFit="1" customWidth="1"/>
    <col min="9876" max="9876" width="9.140625" style="3" customWidth="1"/>
    <col min="9877" max="10128" width="9.140625" style="3"/>
    <col min="10129" max="10129" width="9.140625" style="3" bestFit="1" customWidth="1"/>
    <col min="10130" max="10130" width="101.85546875" style="3" customWidth="1"/>
    <col min="10131" max="10131" width="16.5703125" style="3" bestFit="1" customWidth="1"/>
    <col min="10132" max="10132" width="9.140625" style="3" customWidth="1"/>
    <col min="10133" max="10384" width="9.140625" style="3"/>
    <col min="10385" max="10385" width="9.140625" style="3" bestFit="1" customWidth="1"/>
    <col min="10386" max="10386" width="101.85546875" style="3" customWidth="1"/>
    <col min="10387" max="10387" width="16.5703125" style="3" bestFit="1" customWidth="1"/>
    <col min="10388" max="10388" width="9.140625" style="3" customWidth="1"/>
    <col min="10389" max="10640" width="9.140625" style="3"/>
    <col min="10641" max="10641" width="9.140625" style="3" bestFit="1" customWidth="1"/>
    <col min="10642" max="10642" width="101.85546875" style="3" customWidth="1"/>
    <col min="10643" max="10643" width="16.5703125" style="3" bestFit="1" customWidth="1"/>
    <col min="10644" max="10644" width="9.140625" style="3" customWidth="1"/>
    <col min="10645" max="10896" width="9.140625" style="3"/>
    <col min="10897" max="10897" width="9.140625" style="3" bestFit="1" customWidth="1"/>
    <col min="10898" max="10898" width="101.85546875" style="3" customWidth="1"/>
    <col min="10899" max="10899" width="16.5703125" style="3" bestFit="1" customWidth="1"/>
    <col min="10900" max="10900" width="9.140625" style="3" customWidth="1"/>
    <col min="10901" max="11152" width="9.140625" style="3"/>
    <col min="11153" max="11153" width="9.140625" style="3" bestFit="1" customWidth="1"/>
    <col min="11154" max="11154" width="101.85546875" style="3" customWidth="1"/>
    <col min="11155" max="11155" width="16.5703125" style="3" bestFit="1" customWidth="1"/>
    <col min="11156" max="11156" width="9.140625" style="3" customWidth="1"/>
    <col min="11157" max="11408" width="9.140625" style="3"/>
    <col min="11409" max="11409" width="9.140625" style="3" bestFit="1" customWidth="1"/>
    <col min="11410" max="11410" width="101.85546875" style="3" customWidth="1"/>
    <col min="11411" max="11411" width="16.5703125" style="3" bestFit="1" customWidth="1"/>
    <col min="11412" max="11412" width="9.140625" style="3" customWidth="1"/>
    <col min="11413" max="11664" width="9.140625" style="3"/>
    <col min="11665" max="11665" width="9.140625" style="3" bestFit="1" customWidth="1"/>
    <col min="11666" max="11666" width="101.85546875" style="3" customWidth="1"/>
    <col min="11667" max="11667" width="16.5703125" style="3" bestFit="1" customWidth="1"/>
    <col min="11668" max="11668" width="9.140625" style="3" customWidth="1"/>
    <col min="11669" max="11920" width="9.140625" style="3"/>
    <col min="11921" max="11921" width="9.140625" style="3" bestFit="1" customWidth="1"/>
    <col min="11922" max="11922" width="101.85546875" style="3" customWidth="1"/>
    <col min="11923" max="11923" width="16.5703125" style="3" bestFit="1" customWidth="1"/>
    <col min="11924" max="11924" width="9.140625" style="3" customWidth="1"/>
    <col min="11925" max="12176" width="9.140625" style="3"/>
    <col min="12177" max="12177" width="9.140625" style="3" bestFit="1" customWidth="1"/>
    <col min="12178" max="12178" width="101.85546875" style="3" customWidth="1"/>
    <col min="12179" max="12179" width="16.5703125" style="3" bestFit="1" customWidth="1"/>
    <col min="12180" max="12180" width="9.140625" style="3" customWidth="1"/>
    <col min="12181" max="12432" width="9.140625" style="3"/>
    <col min="12433" max="12433" width="9.140625" style="3" bestFit="1" customWidth="1"/>
    <col min="12434" max="12434" width="101.85546875" style="3" customWidth="1"/>
    <col min="12435" max="12435" width="16.5703125" style="3" bestFit="1" customWidth="1"/>
    <col min="12436" max="12436" width="9.140625" style="3" customWidth="1"/>
    <col min="12437" max="12688" width="9.140625" style="3"/>
    <col min="12689" max="12689" width="9.140625" style="3" bestFit="1" customWidth="1"/>
    <col min="12690" max="12690" width="101.85546875" style="3" customWidth="1"/>
    <col min="12691" max="12691" width="16.5703125" style="3" bestFit="1" customWidth="1"/>
    <col min="12692" max="12692" width="9.140625" style="3" customWidth="1"/>
    <col min="12693" max="12944" width="9.140625" style="3"/>
    <col min="12945" max="12945" width="9.140625" style="3" bestFit="1" customWidth="1"/>
    <col min="12946" max="12946" width="101.85546875" style="3" customWidth="1"/>
    <col min="12947" max="12947" width="16.5703125" style="3" bestFit="1" customWidth="1"/>
    <col min="12948" max="12948" width="9.140625" style="3" customWidth="1"/>
    <col min="12949" max="13200" width="9.140625" style="3"/>
    <col min="13201" max="13201" width="9.140625" style="3" bestFit="1" customWidth="1"/>
    <col min="13202" max="13202" width="101.85546875" style="3" customWidth="1"/>
    <col min="13203" max="13203" width="16.5703125" style="3" bestFit="1" customWidth="1"/>
    <col min="13204" max="13204" width="9.140625" style="3" customWidth="1"/>
    <col min="13205" max="13456" width="9.140625" style="3"/>
    <col min="13457" max="13457" width="9.140625" style="3" bestFit="1" customWidth="1"/>
    <col min="13458" max="13458" width="101.85546875" style="3" customWidth="1"/>
    <col min="13459" max="13459" width="16.5703125" style="3" bestFit="1" customWidth="1"/>
    <col min="13460" max="13460" width="9.140625" style="3" customWidth="1"/>
    <col min="13461" max="13712" width="9.140625" style="3"/>
    <col min="13713" max="13713" width="9.140625" style="3" bestFit="1" customWidth="1"/>
    <col min="13714" max="13714" width="101.85546875" style="3" customWidth="1"/>
    <col min="13715" max="13715" width="16.5703125" style="3" bestFit="1" customWidth="1"/>
    <col min="13716" max="13716" width="9.140625" style="3" customWidth="1"/>
    <col min="13717" max="13968" width="9.140625" style="3"/>
    <col min="13969" max="13969" width="9.140625" style="3" bestFit="1" customWidth="1"/>
    <col min="13970" max="13970" width="101.85546875" style="3" customWidth="1"/>
    <col min="13971" max="13971" width="16.5703125" style="3" bestFit="1" customWidth="1"/>
    <col min="13972" max="13972" width="9.140625" style="3" customWidth="1"/>
    <col min="13973" max="14224" width="9.140625" style="3"/>
    <col min="14225" max="14225" width="9.140625" style="3" bestFit="1" customWidth="1"/>
    <col min="14226" max="14226" width="101.85546875" style="3" customWidth="1"/>
    <col min="14227" max="14227" width="16.5703125" style="3" bestFit="1" customWidth="1"/>
    <col min="14228" max="14228" width="9.140625" style="3" customWidth="1"/>
    <col min="14229" max="14480" width="9.140625" style="3"/>
    <col min="14481" max="14481" width="9.140625" style="3" bestFit="1" customWidth="1"/>
    <col min="14482" max="14482" width="101.85546875" style="3" customWidth="1"/>
    <col min="14483" max="14483" width="16.5703125" style="3" bestFit="1" customWidth="1"/>
    <col min="14484" max="14484" width="9.140625" style="3" customWidth="1"/>
    <col min="14485" max="14736" width="9.140625" style="3"/>
    <col min="14737" max="14737" width="9.140625" style="3" bestFit="1" customWidth="1"/>
    <col min="14738" max="14738" width="101.85546875" style="3" customWidth="1"/>
    <col min="14739" max="14739" width="16.5703125" style="3" bestFit="1" customWidth="1"/>
    <col min="14740" max="14740" width="9.140625" style="3" customWidth="1"/>
    <col min="14741" max="14992" width="9.140625" style="3"/>
    <col min="14993" max="14993" width="9.140625" style="3" bestFit="1" customWidth="1"/>
    <col min="14994" max="14994" width="101.85546875" style="3" customWidth="1"/>
    <col min="14995" max="14995" width="16.5703125" style="3" bestFit="1" customWidth="1"/>
    <col min="14996" max="14996" width="9.140625" style="3" customWidth="1"/>
    <col min="14997" max="15248" width="9.140625" style="3"/>
    <col min="15249" max="15249" width="9.140625" style="3" bestFit="1" customWidth="1"/>
    <col min="15250" max="15250" width="101.85546875" style="3" customWidth="1"/>
    <col min="15251" max="15251" width="16.5703125" style="3" bestFit="1" customWidth="1"/>
    <col min="15252" max="15252" width="9.140625" style="3" customWidth="1"/>
    <col min="15253" max="15504" width="9.140625" style="3"/>
    <col min="15505" max="15505" width="9.140625" style="3" bestFit="1" customWidth="1"/>
    <col min="15506" max="15506" width="101.85546875" style="3" customWidth="1"/>
    <col min="15507" max="15507" width="16.5703125" style="3" bestFit="1" customWidth="1"/>
    <col min="15508" max="15508" width="9.140625" style="3" customWidth="1"/>
    <col min="15509" max="15760" width="9.140625" style="3"/>
    <col min="15761" max="15761" width="9.140625" style="3" bestFit="1" customWidth="1"/>
    <col min="15762" max="15762" width="101.85546875" style="3" customWidth="1"/>
    <col min="15763" max="15763" width="16.5703125" style="3" bestFit="1" customWidth="1"/>
    <col min="15764" max="15764" width="9.140625" style="3" customWidth="1"/>
    <col min="15765" max="16016" width="9.140625" style="3"/>
    <col min="16017" max="16017" width="9.140625" style="3" bestFit="1" customWidth="1"/>
    <col min="16018" max="16018" width="101.85546875" style="3" customWidth="1"/>
    <col min="16019" max="16019" width="16.5703125" style="3" bestFit="1" customWidth="1"/>
    <col min="16020" max="16020" width="9.140625" style="3" customWidth="1"/>
    <col min="16021" max="16384" width="9.140625" style="3"/>
  </cols>
  <sheetData>
    <row r="1" spans="1:3" x14ac:dyDescent="0.2">
      <c r="A1" s="1" t="s">
        <v>39</v>
      </c>
      <c r="B1" s="2"/>
    </row>
    <row r="2" spans="1:3" x14ac:dyDescent="0.2">
      <c r="C2" s="6"/>
    </row>
    <row r="3" spans="1:3" ht="56.25" x14ac:dyDescent="0.2">
      <c r="A3" s="7" t="s">
        <v>42</v>
      </c>
      <c r="B3" s="7" t="s">
        <v>43</v>
      </c>
      <c r="C3" s="9" t="s">
        <v>55</v>
      </c>
    </row>
    <row r="4" spans="1:3" x14ac:dyDescent="0.2">
      <c r="A4" s="10">
        <v>1</v>
      </c>
      <c r="B4" s="10">
        <v>2</v>
      </c>
      <c r="C4" s="11">
        <v>3</v>
      </c>
    </row>
    <row r="5" spans="1:3" s="1" customFormat="1" x14ac:dyDescent="0.2">
      <c r="A5" s="12"/>
      <c r="B5" s="2" t="s">
        <v>21</v>
      </c>
      <c r="C5" s="13">
        <f>C6+C12+C20+C18</f>
        <v>3267589100</v>
      </c>
    </row>
    <row r="6" spans="1:3" s="1" customFormat="1" x14ac:dyDescent="0.2">
      <c r="A6" s="2">
        <v>710000</v>
      </c>
      <c r="B6" s="2" t="s">
        <v>68</v>
      </c>
      <c r="C6" s="13">
        <f t="shared" ref="C6" si="0">SUM(C7:C11)</f>
        <v>2825162600</v>
      </c>
    </row>
    <row r="7" spans="1:3" x14ac:dyDescent="0.2">
      <c r="A7" s="14">
        <v>711000</v>
      </c>
      <c r="B7" s="15" t="s">
        <v>69</v>
      </c>
      <c r="C7" s="16">
        <f t="shared" ref="C7" si="1">C74</f>
        <v>387525600</v>
      </c>
    </row>
    <row r="8" spans="1:3" x14ac:dyDescent="0.2">
      <c r="A8" s="14">
        <v>712000</v>
      </c>
      <c r="B8" s="15" t="s">
        <v>96</v>
      </c>
      <c r="C8" s="16">
        <f t="shared" ref="C8" si="2">C77</f>
        <v>1010448000</v>
      </c>
    </row>
    <row r="9" spans="1:3" x14ac:dyDescent="0.2">
      <c r="A9" s="14">
        <v>714000</v>
      </c>
      <c r="B9" s="15" t="s">
        <v>56</v>
      </c>
      <c r="C9" s="16">
        <f t="shared" ref="C9" si="3">C79</f>
        <v>17897200</v>
      </c>
    </row>
    <row r="10" spans="1:3" x14ac:dyDescent="0.2">
      <c r="A10" s="14">
        <v>715000</v>
      </c>
      <c r="B10" s="15" t="s">
        <v>57</v>
      </c>
      <c r="C10" s="16">
        <f t="shared" ref="C10" si="4">C81</f>
        <v>132300</v>
      </c>
    </row>
    <row r="11" spans="1:3" x14ac:dyDescent="0.2">
      <c r="A11" s="14">
        <v>717000</v>
      </c>
      <c r="B11" s="15" t="s">
        <v>58</v>
      </c>
      <c r="C11" s="16">
        <f t="shared" ref="C11" si="5">C83</f>
        <v>1409159500</v>
      </c>
    </row>
    <row r="12" spans="1:3" s="1" customFormat="1" x14ac:dyDescent="0.2">
      <c r="A12" s="2">
        <v>720000</v>
      </c>
      <c r="B12" s="2" t="s">
        <v>70</v>
      </c>
      <c r="C12" s="13">
        <f t="shared" ref="C12" si="6">SUM(C13:C17)</f>
        <v>436560400</v>
      </c>
    </row>
    <row r="13" spans="1:3" x14ac:dyDescent="0.2">
      <c r="A13" s="14">
        <v>721000</v>
      </c>
      <c r="B13" s="15" t="s">
        <v>71</v>
      </c>
      <c r="C13" s="16">
        <f t="shared" ref="C13" si="7">C86</f>
        <v>40951100</v>
      </c>
    </row>
    <row r="14" spans="1:3" x14ac:dyDescent="0.2">
      <c r="A14" s="14">
        <v>722000</v>
      </c>
      <c r="B14" s="15" t="s">
        <v>72</v>
      </c>
      <c r="C14" s="16">
        <f t="shared" ref="C14" si="8">C93</f>
        <v>161141500</v>
      </c>
    </row>
    <row r="15" spans="1:3" x14ac:dyDescent="0.2">
      <c r="A15" s="14">
        <v>723000</v>
      </c>
      <c r="B15" s="15" t="s">
        <v>192</v>
      </c>
      <c r="C15" s="16">
        <f t="shared" ref="C15" si="9">C98</f>
        <v>27994700</v>
      </c>
    </row>
    <row r="16" spans="1:3" ht="38.25" customHeight="1" x14ac:dyDescent="0.2">
      <c r="A16" s="14">
        <v>728000</v>
      </c>
      <c r="B16" s="15" t="s">
        <v>97</v>
      </c>
      <c r="C16" s="16">
        <f t="shared" ref="C16" si="10">C100</f>
        <v>1827600</v>
      </c>
    </row>
    <row r="17" spans="1:3" x14ac:dyDescent="0.2">
      <c r="A17" s="14">
        <v>729000</v>
      </c>
      <c r="B17" s="15" t="s">
        <v>73</v>
      </c>
      <c r="C17" s="16">
        <f t="shared" ref="C17" si="11">C103</f>
        <v>204645500</v>
      </c>
    </row>
    <row r="18" spans="1:3" s="1" customFormat="1" x14ac:dyDescent="0.2">
      <c r="A18" s="2">
        <v>730000</v>
      </c>
      <c r="B18" s="2" t="s">
        <v>48</v>
      </c>
      <c r="C18" s="13">
        <f t="shared" ref="C18" si="12">C19</f>
        <v>1166100</v>
      </c>
    </row>
    <row r="19" spans="1:3" x14ac:dyDescent="0.2">
      <c r="A19" s="14">
        <v>731000</v>
      </c>
      <c r="B19" s="15" t="s">
        <v>48</v>
      </c>
      <c r="C19" s="16">
        <f t="shared" ref="C19" si="13">C105</f>
        <v>1166100</v>
      </c>
    </row>
    <row r="20" spans="1:3" s="1" customFormat="1" x14ac:dyDescent="0.2">
      <c r="A20" s="2">
        <v>780000</v>
      </c>
      <c r="B20" s="2" t="s">
        <v>98</v>
      </c>
      <c r="C20" s="13">
        <f t="shared" ref="C20" si="14">SUM(C21:C22)</f>
        <v>4700000</v>
      </c>
    </row>
    <row r="21" spans="1:3" x14ac:dyDescent="0.2">
      <c r="A21" s="14">
        <v>787000</v>
      </c>
      <c r="B21" s="15" t="s">
        <v>193</v>
      </c>
      <c r="C21" s="16">
        <f t="shared" ref="C21" si="15">C110</f>
        <v>200000</v>
      </c>
    </row>
    <row r="22" spans="1:3" x14ac:dyDescent="0.2">
      <c r="A22" s="14">
        <v>788000</v>
      </c>
      <c r="B22" s="15" t="s">
        <v>99</v>
      </c>
      <c r="C22" s="16">
        <f t="shared" ref="C22" si="16">C116</f>
        <v>4500000</v>
      </c>
    </row>
    <row r="23" spans="1:3" s="1" customFormat="1" x14ac:dyDescent="0.2">
      <c r="A23" s="12"/>
      <c r="B23" s="2" t="s">
        <v>22</v>
      </c>
      <c r="C23" s="13">
        <f t="shared" ref="C23" si="17">C24+C34+C37</f>
        <v>3225732300.0000005</v>
      </c>
    </row>
    <row r="24" spans="1:3" s="1" customFormat="1" x14ac:dyDescent="0.2">
      <c r="A24" s="2">
        <v>410000</v>
      </c>
      <c r="B24" s="2" t="s">
        <v>74</v>
      </c>
      <c r="C24" s="13">
        <f t="shared" ref="C24" si="18">SUM(C25:C33)</f>
        <v>2821877600.0000005</v>
      </c>
    </row>
    <row r="25" spans="1:3" x14ac:dyDescent="0.2">
      <c r="A25" s="14">
        <v>411000</v>
      </c>
      <c r="B25" s="15" t="s">
        <v>194</v>
      </c>
      <c r="C25" s="16">
        <f t="shared" ref="C25" si="19">C140</f>
        <v>864780400.00000036</v>
      </c>
    </row>
    <row r="26" spans="1:3" x14ac:dyDescent="0.2">
      <c r="A26" s="14">
        <v>412000</v>
      </c>
      <c r="B26" s="15" t="s">
        <v>199</v>
      </c>
      <c r="C26" s="16">
        <f t="shared" ref="C26" si="20">C145</f>
        <v>115422600</v>
      </c>
    </row>
    <row r="27" spans="1:3" x14ac:dyDescent="0.2">
      <c r="A27" s="14">
        <v>413000</v>
      </c>
      <c r="B27" s="15" t="s">
        <v>200</v>
      </c>
      <c r="C27" s="16">
        <f t="shared" ref="C27" si="21">C155</f>
        <v>122330200</v>
      </c>
    </row>
    <row r="28" spans="1:3" x14ac:dyDescent="0.2">
      <c r="A28" s="14">
        <v>414000</v>
      </c>
      <c r="B28" s="15" t="s">
        <v>100</v>
      </c>
      <c r="C28" s="16">
        <f t="shared" ref="C28" si="22">C162</f>
        <v>124415000</v>
      </c>
    </row>
    <row r="29" spans="1:3" x14ac:dyDescent="0.2">
      <c r="A29" s="14">
        <v>415000</v>
      </c>
      <c r="B29" s="15" t="s">
        <v>48</v>
      </c>
      <c r="C29" s="16">
        <f>C164</f>
        <v>122540200</v>
      </c>
    </row>
    <row r="30" spans="1:3" ht="18.75" customHeight="1" x14ac:dyDescent="0.2">
      <c r="A30" s="14">
        <v>416000</v>
      </c>
      <c r="B30" s="15" t="s">
        <v>201</v>
      </c>
      <c r="C30" s="16">
        <f t="shared" ref="C30" si="23">C167</f>
        <v>257038700</v>
      </c>
    </row>
    <row r="31" spans="1:3" x14ac:dyDescent="0.2">
      <c r="A31" s="14">
        <v>417000</v>
      </c>
      <c r="B31" s="15" t="s">
        <v>202</v>
      </c>
      <c r="C31" s="16">
        <f t="shared" ref="C31" si="24">C170</f>
        <v>1209000000</v>
      </c>
    </row>
    <row r="32" spans="1:3" ht="38.25" customHeight="1" x14ac:dyDescent="0.2">
      <c r="A32" s="14">
        <v>418000</v>
      </c>
      <c r="B32" s="15" t="s">
        <v>203</v>
      </c>
      <c r="C32" s="16">
        <f t="shared" ref="C32" si="25">+C172</f>
        <v>174300</v>
      </c>
    </row>
    <row r="33" spans="1:3" x14ac:dyDescent="0.2">
      <c r="A33" s="14">
        <v>419000</v>
      </c>
      <c r="B33" s="15" t="s">
        <v>204</v>
      </c>
      <c r="C33" s="16">
        <f t="shared" ref="C33" si="26">C175</f>
        <v>6176200</v>
      </c>
    </row>
    <row r="34" spans="1:3" s="1" customFormat="1" x14ac:dyDescent="0.2">
      <c r="A34" s="2">
        <v>480000</v>
      </c>
      <c r="B34" s="2" t="s">
        <v>101</v>
      </c>
      <c r="C34" s="13">
        <f t="shared" ref="C34" si="27">SUM(C35:C36)</f>
        <v>400557900</v>
      </c>
    </row>
    <row r="35" spans="1:3" x14ac:dyDescent="0.2">
      <c r="A35" s="14">
        <v>487000</v>
      </c>
      <c r="B35" s="15" t="s">
        <v>193</v>
      </c>
      <c r="C35" s="16">
        <f t="shared" ref="C35" si="28">C178</f>
        <v>235536100</v>
      </c>
    </row>
    <row r="36" spans="1:3" x14ac:dyDescent="0.2">
      <c r="A36" s="14">
        <v>488000</v>
      </c>
      <c r="B36" s="15" t="s">
        <v>99</v>
      </c>
      <c r="C36" s="16">
        <f t="shared" ref="C36" si="29">C183</f>
        <v>165021800</v>
      </c>
    </row>
    <row r="37" spans="1:3" s="1" customFormat="1" x14ac:dyDescent="0.2">
      <c r="A37" s="2" t="s">
        <v>3</v>
      </c>
      <c r="B37" s="2" t="s">
        <v>59</v>
      </c>
      <c r="C37" s="13">
        <f t="shared" ref="C37" si="30">C185</f>
        <v>3296800</v>
      </c>
    </row>
    <row r="38" spans="1:3" s="1" customFormat="1" x14ac:dyDescent="0.2">
      <c r="A38" s="12"/>
      <c r="B38" s="2" t="s">
        <v>25</v>
      </c>
      <c r="C38" s="13">
        <f t="shared" ref="C38" si="31">C5-C23</f>
        <v>41856799.999999523</v>
      </c>
    </row>
    <row r="39" spans="1:3" s="1" customFormat="1" ht="18.75" customHeight="1" x14ac:dyDescent="0.2">
      <c r="A39" s="12"/>
      <c r="B39" s="2" t="s">
        <v>26</v>
      </c>
      <c r="C39" s="13">
        <f t="shared" ref="C39" si="32">C40+C41-C42-C43</f>
        <v>-157698500</v>
      </c>
    </row>
    <row r="40" spans="1:3" x14ac:dyDescent="0.2">
      <c r="A40" s="14">
        <v>810000</v>
      </c>
      <c r="B40" s="15" t="s">
        <v>102</v>
      </c>
      <c r="C40" s="16">
        <f t="shared" ref="C40" si="33">C120</f>
        <v>3564000</v>
      </c>
    </row>
    <row r="41" spans="1:3" x14ac:dyDescent="0.2">
      <c r="A41" s="14">
        <v>880000</v>
      </c>
      <c r="B41" s="15" t="s">
        <v>103</v>
      </c>
      <c r="C41" s="16">
        <f t="shared" ref="C41" si="34">C128</f>
        <v>65400</v>
      </c>
    </row>
    <row r="42" spans="1:3" x14ac:dyDescent="0.2">
      <c r="A42" s="14">
        <v>510000</v>
      </c>
      <c r="B42" s="15" t="s">
        <v>104</v>
      </c>
      <c r="C42" s="16">
        <f t="shared" ref="C42" si="35">C189</f>
        <v>160862900</v>
      </c>
    </row>
    <row r="43" spans="1:3" x14ac:dyDescent="0.2">
      <c r="A43" s="14">
        <v>580000</v>
      </c>
      <c r="B43" s="15" t="s">
        <v>105</v>
      </c>
      <c r="C43" s="16">
        <f t="shared" ref="C43" si="36">C209</f>
        <v>465000</v>
      </c>
    </row>
    <row r="44" spans="1:3" s="1" customFormat="1" x14ac:dyDescent="0.2">
      <c r="A44" s="17"/>
      <c r="B44" s="18" t="s">
        <v>27</v>
      </c>
      <c r="C44" s="19">
        <f t="shared" ref="C44" si="37">C38+C39</f>
        <v>-115841700.00000048</v>
      </c>
    </row>
    <row r="45" spans="1:3" x14ac:dyDescent="0.2">
      <c r="A45" s="12"/>
      <c r="B45" s="2"/>
      <c r="C45" s="13"/>
    </row>
    <row r="46" spans="1:3" s="1" customFormat="1" x14ac:dyDescent="0.2">
      <c r="A46" s="17"/>
      <c r="B46" s="18" t="s">
        <v>17</v>
      </c>
      <c r="C46" s="19">
        <f t="shared" ref="C46" si="38">C47+C54+C59</f>
        <v>115841700</v>
      </c>
    </row>
    <row r="47" spans="1:3" s="1" customFormat="1" x14ac:dyDescent="0.2">
      <c r="A47" s="12"/>
      <c r="B47" s="2" t="s">
        <v>28</v>
      </c>
      <c r="C47" s="13">
        <f t="shared" ref="C47" si="39">C48-C51</f>
        <v>73296600</v>
      </c>
    </row>
    <row r="48" spans="1:3" s="1" customFormat="1" x14ac:dyDescent="0.2">
      <c r="A48" s="2">
        <v>910000</v>
      </c>
      <c r="B48" s="2" t="s">
        <v>106</v>
      </c>
      <c r="C48" s="13">
        <f t="shared" ref="C48" si="40">SUM(C49:C50)</f>
        <v>75793700</v>
      </c>
    </row>
    <row r="49" spans="1:3" x14ac:dyDescent="0.2">
      <c r="A49" s="14">
        <v>911000</v>
      </c>
      <c r="B49" s="15" t="s">
        <v>107</v>
      </c>
      <c r="C49" s="16">
        <f t="shared" ref="C49" si="41">C220</f>
        <v>68752800</v>
      </c>
    </row>
    <row r="50" spans="1:3" x14ac:dyDescent="0.2">
      <c r="A50" s="14">
        <v>918000</v>
      </c>
      <c r="B50" s="15" t="s">
        <v>108</v>
      </c>
      <c r="C50" s="16">
        <f t="shared" ref="C50" si="42">C222</f>
        <v>7040900</v>
      </c>
    </row>
    <row r="51" spans="1:3" s="1" customFormat="1" x14ac:dyDescent="0.2">
      <c r="A51" s="2">
        <v>610000</v>
      </c>
      <c r="B51" s="2" t="s">
        <v>109</v>
      </c>
      <c r="C51" s="13">
        <f t="shared" ref="C51" si="43">SUM(C52:C53)</f>
        <v>2497100</v>
      </c>
    </row>
    <row r="52" spans="1:3" x14ac:dyDescent="0.2">
      <c r="A52" s="14">
        <v>611000</v>
      </c>
      <c r="B52" s="15" t="s">
        <v>110</v>
      </c>
      <c r="C52" s="16">
        <f t="shared" ref="C52" si="44">C225</f>
        <v>2002100</v>
      </c>
    </row>
    <row r="53" spans="1:3" x14ac:dyDescent="0.2">
      <c r="A53" s="14">
        <v>618000</v>
      </c>
      <c r="B53" s="15" t="s">
        <v>111</v>
      </c>
      <c r="C53" s="16">
        <f t="shared" ref="C53" si="45">C229</f>
        <v>495000.00000000006</v>
      </c>
    </row>
    <row r="54" spans="1:3" s="1" customFormat="1" x14ac:dyDescent="0.2">
      <c r="A54" s="12"/>
      <c r="B54" s="2" t="s">
        <v>14</v>
      </c>
      <c r="C54" s="13">
        <f t="shared" ref="C54" si="46">C55-C57</f>
        <v>68943800</v>
      </c>
    </row>
    <row r="55" spans="1:3" s="1" customFormat="1" x14ac:dyDescent="0.2">
      <c r="A55" s="2">
        <v>920000</v>
      </c>
      <c r="B55" s="2" t="s">
        <v>112</v>
      </c>
      <c r="C55" s="13">
        <f t="shared" ref="C55" si="47">SUM(C56)</f>
        <v>636022800</v>
      </c>
    </row>
    <row r="56" spans="1:3" x14ac:dyDescent="0.2">
      <c r="A56" s="14">
        <v>921000</v>
      </c>
      <c r="B56" s="15" t="s">
        <v>113</v>
      </c>
      <c r="C56" s="16">
        <f t="shared" ref="C56" si="48">C234</f>
        <v>636022800</v>
      </c>
    </row>
    <row r="57" spans="1:3" s="1" customFormat="1" x14ac:dyDescent="0.2">
      <c r="A57" s="2">
        <v>620000</v>
      </c>
      <c r="B57" s="2" t="s">
        <v>114</v>
      </c>
      <c r="C57" s="13">
        <f t="shared" ref="C57" si="49">SUM(C58:C58)</f>
        <v>567079000</v>
      </c>
    </row>
    <row r="58" spans="1:3" x14ac:dyDescent="0.2">
      <c r="A58" s="14">
        <v>621000</v>
      </c>
      <c r="B58" s="15" t="s">
        <v>115</v>
      </c>
      <c r="C58" s="16">
        <f t="shared" ref="C58" si="50">C238</f>
        <v>567079000</v>
      </c>
    </row>
    <row r="59" spans="1:3" s="1" customFormat="1" x14ac:dyDescent="0.2">
      <c r="A59" s="20"/>
      <c r="B59" s="2" t="s">
        <v>29</v>
      </c>
      <c r="C59" s="13">
        <f t="shared" ref="C59" si="51">C60-C63</f>
        <v>-26398700</v>
      </c>
    </row>
    <row r="60" spans="1:3" s="1" customFormat="1" x14ac:dyDescent="0.2">
      <c r="A60" s="2">
        <v>930000</v>
      </c>
      <c r="B60" s="2" t="s">
        <v>116</v>
      </c>
      <c r="C60" s="13">
        <f t="shared" ref="C60" si="52">C61+C62</f>
        <v>32965000</v>
      </c>
    </row>
    <row r="61" spans="1:3" x14ac:dyDescent="0.2">
      <c r="A61" s="14">
        <v>931000</v>
      </c>
      <c r="B61" s="15" t="s">
        <v>117</v>
      </c>
      <c r="C61" s="16">
        <f t="shared" ref="C61" si="53">C245</f>
        <v>15640000</v>
      </c>
    </row>
    <row r="62" spans="1:3" ht="18.75" customHeight="1" x14ac:dyDescent="0.2">
      <c r="A62" s="14">
        <v>938000</v>
      </c>
      <c r="B62" s="15" t="s">
        <v>118</v>
      </c>
      <c r="C62" s="16">
        <f t="shared" ref="C62" si="54">C250</f>
        <v>17325000</v>
      </c>
    </row>
    <row r="63" spans="1:3" s="1" customFormat="1" x14ac:dyDescent="0.2">
      <c r="A63" s="2">
        <v>630000</v>
      </c>
      <c r="B63" s="2" t="s">
        <v>119</v>
      </c>
      <c r="C63" s="13">
        <f t="shared" ref="C63" si="55">C64+C65</f>
        <v>59363700</v>
      </c>
    </row>
    <row r="64" spans="1:3" x14ac:dyDescent="0.2">
      <c r="A64" s="14">
        <v>631000</v>
      </c>
      <c r="B64" s="15" t="s">
        <v>120</v>
      </c>
      <c r="C64" s="16">
        <f t="shared" ref="C64" si="56">C254</f>
        <v>26879200</v>
      </c>
    </row>
    <row r="65" spans="1:3" x14ac:dyDescent="0.2">
      <c r="A65" s="21">
        <v>638000</v>
      </c>
      <c r="B65" s="22" t="s">
        <v>121</v>
      </c>
      <c r="C65" s="16">
        <f t="shared" ref="C65" si="57">C259</f>
        <v>32484500</v>
      </c>
    </row>
    <row r="66" spans="1:3" s="1" customFormat="1" x14ac:dyDescent="0.2">
      <c r="A66" s="17"/>
      <c r="B66" s="18" t="s">
        <v>18</v>
      </c>
      <c r="C66" s="19">
        <f t="shared" ref="C66" si="58">C44+C46</f>
        <v>-4.76837158203125E-7</v>
      </c>
    </row>
    <row r="67" spans="1:3" x14ac:dyDescent="0.2">
      <c r="C67" s="16"/>
    </row>
    <row r="68" spans="1:3" s="26" customFormat="1" x14ac:dyDescent="0.3">
      <c r="A68" s="23" t="s">
        <v>30</v>
      </c>
      <c r="B68" s="24"/>
      <c r="C68" s="25"/>
    </row>
    <row r="69" spans="1:3" s="26" customFormat="1" x14ac:dyDescent="0.3">
      <c r="A69" s="27"/>
      <c r="B69" s="28"/>
      <c r="C69" s="29"/>
    </row>
    <row r="70" spans="1:3" ht="56.25" x14ac:dyDescent="0.2">
      <c r="A70" s="7" t="s">
        <v>44</v>
      </c>
      <c r="B70" s="7" t="s">
        <v>45</v>
      </c>
      <c r="C70" s="9" t="s">
        <v>55</v>
      </c>
    </row>
    <row r="71" spans="1:3" x14ac:dyDescent="0.2">
      <c r="A71" s="7">
        <v>1</v>
      </c>
      <c r="B71" s="7">
        <v>2</v>
      </c>
      <c r="C71" s="11">
        <v>3</v>
      </c>
    </row>
    <row r="72" spans="1:3" s="26" customFormat="1" x14ac:dyDescent="0.3">
      <c r="A72" s="30" t="s">
        <v>23</v>
      </c>
      <c r="B72" s="31"/>
      <c r="C72" s="29">
        <f t="shared" ref="C72" si="59">C73+C85+C109+C105</f>
        <v>3267589100</v>
      </c>
    </row>
    <row r="73" spans="1:3" s="26" customFormat="1" x14ac:dyDescent="0.3">
      <c r="A73" s="30">
        <v>710000</v>
      </c>
      <c r="B73" s="32" t="s">
        <v>75</v>
      </c>
      <c r="C73" s="29">
        <f t="shared" ref="C73" si="60">C74+C77+C79+C81+C83</f>
        <v>2825162600</v>
      </c>
    </row>
    <row r="74" spans="1:3" s="26" customFormat="1" ht="19.5" x14ac:dyDescent="0.3">
      <c r="A74" s="33">
        <v>711000</v>
      </c>
      <c r="B74" s="33" t="s">
        <v>69</v>
      </c>
      <c r="C74" s="34">
        <f t="shared" ref="C74" si="61">SUM(C75:C76)</f>
        <v>387525600</v>
      </c>
    </row>
    <row r="75" spans="1:3" s="26" customFormat="1" x14ac:dyDescent="0.3">
      <c r="A75" s="35">
        <v>711100</v>
      </c>
      <c r="B75" s="36" t="s">
        <v>76</v>
      </c>
      <c r="C75" s="37">
        <v>154304000</v>
      </c>
    </row>
    <row r="76" spans="1:3" s="26" customFormat="1" x14ac:dyDescent="0.3">
      <c r="A76" s="35">
        <v>711200</v>
      </c>
      <c r="B76" s="38" t="s">
        <v>122</v>
      </c>
      <c r="C76" s="37">
        <v>233221600</v>
      </c>
    </row>
    <row r="77" spans="1:3" s="42" customFormat="1" ht="19.5" x14ac:dyDescent="0.35">
      <c r="A77" s="39">
        <v>712000</v>
      </c>
      <c r="B77" s="40" t="s">
        <v>96</v>
      </c>
      <c r="C77" s="41">
        <f t="shared" ref="C77" si="62">C78</f>
        <v>1010448000</v>
      </c>
    </row>
    <row r="78" spans="1:3" s="26" customFormat="1" x14ac:dyDescent="0.3">
      <c r="A78" s="35">
        <v>712100</v>
      </c>
      <c r="B78" s="38" t="s">
        <v>96</v>
      </c>
      <c r="C78" s="37">
        <v>1010448000</v>
      </c>
    </row>
    <row r="79" spans="1:3" s="26" customFormat="1" ht="19.5" x14ac:dyDescent="0.3">
      <c r="A79" s="39" t="s">
        <v>0</v>
      </c>
      <c r="B79" s="40" t="s">
        <v>56</v>
      </c>
      <c r="C79" s="34">
        <f t="shared" ref="C79" si="63">SUM(C80:C80)</f>
        <v>17897200</v>
      </c>
    </row>
    <row r="80" spans="1:3" s="26" customFormat="1" x14ac:dyDescent="0.3">
      <c r="A80" s="35">
        <v>714100</v>
      </c>
      <c r="B80" s="38" t="s">
        <v>56</v>
      </c>
      <c r="C80" s="37">
        <v>17897200</v>
      </c>
    </row>
    <row r="81" spans="1:3" s="26" customFormat="1" ht="19.5" x14ac:dyDescent="0.3">
      <c r="A81" s="39">
        <v>715000</v>
      </c>
      <c r="B81" s="33" t="s">
        <v>57</v>
      </c>
      <c r="C81" s="34">
        <f t="shared" ref="C81" si="64">SUM(C82)</f>
        <v>132300</v>
      </c>
    </row>
    <row r="82" spans="1:3" s="26" customFormat="1" x14ac:dyDescent="0.3">
      <c r="A82" s="35">
        <v>715100</v>
      </c>
      <c r="B82" s="38" t="s">
        <v>49</v>
      </c>
      <c r="C82" s="37">
        <v>132300</v>
      </c>
    </row>
    <row r="83" spans="1:3" s="26" customFormat="1" ht="19.5" x14ac:dyDescent="0.3">
      <c r="A83" s="39">
        <v>717000</v>
      </c>
      <c r="B83" s="33" t="s">
        <v>58</v>
      </c>
      <c r="C83" s="34">
        <f t="shared" ref="C83" si="65">SUM(C84)</f>
        <v>1409159500</v>
      </c>
    </row>
    <row r="84" spans="1:3" s="26" customFormat="1" x14ac:dyDescent="0.3">
      <c r="A84" s="35">
        <v>717100</v>
      </c>
      <c r="B84" s="36" t="s">
        <v>60</v>
      </c>
      <c r="C84" s="37">
        <v>1409159500</v>
      </c>
    </row>
    <row r="85" spans="1:3" s="23" customFormat="1" x14ac:dyDescent="0.3">
      <c r="A85" s="43">
        <v>720000</v>
      </c>
      <c r="B85" s="32" t="s">
        <v>77</v>
      </c>
      <c r="C85" s="44">
        <f t="shared" ref="C85" si="66">C86+C93+C98+C100+C103</f>
        <v>436560400</v>
      </c>
    </row>
    <row r="86" spans="1:3" s="26" customFormat="1" ht="19.5" x14ac:dyDescent="0.3">
      <c r="A86" s="39">
        <v>721000</v>
      </c>
      <c r="B86" s="40" t="s">
        <v>71</v>
      </c>
      <c r="C86" s="41">
        <f t="shared" ref="C86" si="67">SUM(C87:C92)</f>
        <v>40951100</v>
      </c>
    </row>
    <row r="87" spans="1:3" s="26" customFormat="1" ht="18.75" customHeight="1" x14ac:dyDescent="0.3">
      <c r="A87" s="35">
        <v>721100</v>
      </c>
      <c r="B87" s="38" t="s">
        <v>205</v>
      </c>
      <c r="C87" s="37">
        <v>21549900</v>
      </c>
    </row>
    <row r="88" spans="1:3" s="26" customFormat="1" x14ac:dyDescent="0.3">
      <c r="A88" s="35">
        <v>721200</v>
      </c>
      <c r="B88" s="38" t="s">
        <v>78</v>
      </c>
      <c r="C88" s="37">
        <v>662800</v>
      </c>
    </row>
    <row r="89" spans="1:3" s="26" customFormat="1" x14ac:dyDescent="0.3">
      <c r="A89" s="35">
        <v>721300</v>
      </c>
      <c r="B89" s="38" t="s">
        <v>79</v>
      </c>
      <c r="C89" s="37">
        <v>410400</v>
      </c>
    </row>
    <row r="90" spans="1:3" s="26" customFormat="1" x14ac:dyDescent="0.3">
      <c r="A90" s="35">
        <v>721400</v>
      </c>
      <c r="B90" s="38" t="s">
        <v>80</v>
      </c>
      <c r="C90" s="37">
        <v>0</v>
      </c>
    </row>
    <row r="91" spans="1:3" s="26" customFormat="1" x14ac:dyDescent="0.3">
      <c r="A91" s="35">
        <v>721500</v>
      </c>
      <c r="B91" s="38" t="s">
        <v>81</v>
      </c>
      <c r="C91" s="37">
        <v>18295400</v>
      </c>
    </row>
    <row r="92" spans="1:3" s="26" customFormat="1" ht="37.5" x14ac:dyDescent="0.3">
      <c r="A92" s="35">
        <v>721600</v>
      </c>
      <c r="B92" s="38" t="s">
        <v>123</v>
      </c>
      <c r="C92" s="37">
        <v>32600</v>
      </c>
    </row>
    <row r="93" spans="1:3" s="26" customFormat="1" ht="19.5" x14ac:dyDescent="0.3">
      <c r="A93" s="39">
        <v>722000</v>
      </c>
      <c r="B93" s="40" t="s">
        <v>72</v>
      </c>
      <c r="C93" s="41">
        <f t="shared" ref="C93" si="68">SUM(C94:C97)</f>
        <v>161141500</v>
      </c>
    </row>
    <row r="94" spans="1:3" s="26" customFormat="1" x14ac:dyDescent="0.3">
      <c r="A94" s="45">
        <v>722100</v>
      </c>
      <c r="B94" s="38" t="s">
        <v>50</v>
      </c>
      <c r="C94" s="46">
        <v>21622900</v>
      </c>
    </row>
    <row r="95" spans="1:3" s="26" customFormat="1" x14ac:dyDescent="0.3">
      <c r="A95" s="45">
        <v>722200</v>
      </c>
      <c r="B95" s="38" t="s">
        <v>61</v>
      </c>
      <c r="C95" s="46">
        <v>15594800</v>
      </c>
    </row>
    <row r="96" spans="1:3" s="26" customFormat="1" x14ac:dyDescent="0.3">
      <c r="A96" s="45">
        <v>722400</v>
      </c>
      <c r="B96" s="38" t="s">
        <v>46</v>
      </c>
      <c r="C96" s="46">
        <v>98494800</v>
      </c>
    </row>
    <row r="97" spans="1:3" s="26" customFormat="1" x14ac:dyDescent="0.3">
      <c r="A97" s="45">
        <v>722500</v>
      </c>
      <c r="B97" s="38" t="s">
        <v>82</v>
      </c>
      <c r="C97" s="46">
        <v>25429000</v>
      </c>
    </row>
    <row r="98" spans="1:3" s="26" customFormat="1" ht="19.5" x14ac:dyDescent="0.3">
      <c r="A98" s="39" t="s">
        <v>4</v>
      </c>
      <c r="B98" s="40" t="s">
        <v>192</v>
      </c>
      <c r="C98" s="34">
        <f t="shared" ref="C98" si="69">SUM(C99)</f>
        <v>27994700</v>
      </c>
    </row>
    <row r="99" spans="1:3" s="26" customFormat="1" x14ac:dyDescent="0.3">
      <c r="A99" s="45">
        <v>723100</v>
      </c>
      <c r="B99" s="38" t="s">
        <v>192</v>
      </c>
      <c r="C99" s="46">
        <v>27994700</v>
      </c>
    </row>
    <row r="100" spans="1:3" s="42" customFormat="1" ht="37.5" customHeight="1" x14ac:dyDescent="0.35">
      <c r="A100" s="39">
        <v>728000</v>
      </c>
      <c r="B100" s="40" t="s">
        <v>97</v>
      </c>
      <c r="C100" s="34">
        <f t="shared" ref="C100" si="70">C101</f>
        <v>1827600</v>
      </c>
    </row>
    <row r="101" spans="1:3" s="26" customFormat="1" x14ac:dyDescent="0.3">
      <c r="A101" s="45">
        <v>728100</v>
      </c>
      <c r="B101" s="38" t="s">
        <v>124</v>
      </c>
      <c r="C101" s="46">
        <v>1827600</v>
      </c>
    </row>
    <row r="102" spans="1:3" s="26" customFormat="1" x14ac:dyDescent="0.3">
      <c r="A102" s="45">
        <v>728200</v>
      </c>
      <c r="B102" s="38" t="s">
        <v>125</v>
      </c>
      <c r="C102" s="46"/>
    </row>
    <row r="103" spans="1:3" s="48" customFormat="1" ht="19.5" x14ac:dyDescent="0.2">
      <c r="A103" s="47">
        <v>729000</v>
      </c>
      <c r="B103" s="40" t="s">
        <v>73</v>
      </c>
      <c r="C103" s="34">
        <f t="shared" ref="C103" si="71">SUM(C104)</f>
        <v>204645500</v>
      </c>
    </row>
    <row r="104" spans="1:3" s="26" customFormat="1" x14ac:dyDescent="0.3">
      <c r="A104" s="45">
        <v>729100</v>
      </c>
      <c r="B104" s="38" t="s">
        <v>73</v>
      </c>
      <c r="C104" s="46">
        <v>204645500</v>
      </c>
    </row>
    <row r="105" spans="1:3" s="23" customFormat="1" x14ac:dyDescent="0.3">
      <c r="A105" s="43">
        <v>730000</v>
      </c>
      <c r="B105" s="32" t="s">
        <v>51</v>
      </c>
      <c r="C105" s="29">
        <f t="shared" ref="C105" si="72">C106</f>
        <v>1166100</v>
      </c>
    </row>
    <row r="106" spans="1:3" s="42" customFormat="1" ht="19.5" x14ac:dyDescent="0.35">
      <c r="A106" s="49">
        <v>731000</v>
      </c>
      <c r="B106" s="40" t="s">
        <v>48</v>
      </c>
      <c r="C106" s="34">
        <f t="shared" ref="C106" si="73">C107+C108</f>
        <v>1166100</v>
      </c>
    </row>
    <row r="107" spans="1:3" s="26" customFormat="1" x14ac:dyDescent="0.3">
      <c r="A107" s="45">
        <v>731100</v>
      </c>
      <c r="B107" s="38" t="s">
        <v>52</v>
      </c>
      <c r="C107" s="46">
        <v>1159600</v>
      </c>
    </row>
    <row r="108" spans="1:3" s="26" customFormat="1" x14ac:dyDescent="0.3">
      <c r="A108" s="45">
        <v>731200</v>
      </c>
      <c r="B108" s="38" t="s">
        <v>53</v>
      </c>
      <c r="C108" s="46">
        <v>6500</v>
      </c>
    </row>
    <row r="109" spans="1:3" s="26" customFormat="1" ht="18.75" customHeight="1" x14ac:dyDescent="0.3">
      <c r="A109" s="43">
        <v>780000</v>
      </c>
      <c r="B109" s="32" t="s">
        <v>126</v>
      </c>
      <c r="C109" s="29">
        <f t="shared" ref="C109" si="74">C110+C116</f>
        <v>4700000</v>
      </c>
    </row>
    <row r="110" spans="1:3" s="42" customFormat="1" ht="19.5" x14ac:dyDescent="0.35">
      <c r="A110" s="39">
        <v>787000</v>
      </c>
      <c r="B110" s="40" t="s">
        <v>193</v>
      </c>
      <c r="C110" s="34">
        <f t="shared" ref="C110" si="75">SUM(C111:C115)</f>
        <v>200000</v>
      </c>
    </row>
    <row r="111" spans="1:3" s="26" customFormat="1" x14ac:dyDescent="0.3">
      <c r="A111" s="45">
        <v>787100</v>
      </c>
      <c r="B111" s="38" t="s">
        <v>66</v>
      </c>
      <c r="C111" s="46">
        <v>0</v>
      </c>
    </row>
    <row r="112" spans="1:3" s="26" customFormat="1" x14ac:dyDescent="0.3">
      <c r="A112" s="35">
        <v>787200</v>
      </c>
      <c r="B112" s="38" t="s">
        <v>67</v>
      </c>
      <c r="C112" s="46">
        <v>0</v>
      </c>
    </row>
    <row r="113" spans="1:3" s="26" customFormat="1" x14ac:dyDescent="0.3">
      <c r="A113" s="45">
        <v>787300</v>
      </c>
      <c r="B113" s="38" t="s">
        <v>127</v>
      </c>
      <c r="C113" s="46">
        <v>196200</v>
      </c>
    </row>
    <row r="114" spans="1:3" s="26" customFormat="1" ht="18.75" customHeight="1" x14ac:dyDescent="0.3">
      <c r="A114" s="45">
        <v>787400</v>
      </c>
      <c r="B114" s="38" t="s">
        <v>128</v>
      </c>
      <c r="C114" s="46">
        <v>3800</v>
      </c>
    </row>
    <row r="115" spans="1:3" s="26" customFormat="1" x14ac:dyDescent="0.3">
      <c r="A115" s="45">
        <v>787900</v>
      </c>
      <c r="B115" s="38" t="s">
        <v>129</v>
      </c>
      <c r="C115" s="46">
        <v>0</v>
      </c>
    </row>
    <row r="116" spans="1:3" s="26" customFormat="1" ht="19.5" x14ac:dyDescent="0.3">
      <c r="A116" s="39">
        <v>788000</v>
      </c>
      <c r="B116" s="40" t="s">
        <v>99</v>
      </c>
      <c r="C116" s="29">
        <f t="shared" ref="C116" si="76">C117</f>
        <v>4500000</v>
      </c>
    </row>
    <row r="117" spans="1:3" s="26" customFormat="1" x14ac:dyDescent="0.3">
      <c r="A117" s="45">
        <v>788100</v>
      </c>
      <c r="B117" s="38" t="s">
        <v>99</v>
      </c>
      <c r="C117" s="46">
        <v>4500000</v>
      </c>
    </row>
    <row r="118" spans="1:3" s="26" customFormat="1" ht="19.5" x14ac:dyDescent="0.3">
      <c r="A118" s="39"/>
      <c r="B118" s="38"/>
      <c r="C118" s="41"/>
    </row>
    <row r="119" spans="1:3" s="26" customFormat="1" x14ac:dyDescent="0.3">
      <c r="A119" s="43" t="s">
        <v>31</v>
      </c>
      <c r="B119" s="38"/>
      <c r="C119" s="44">
        <f t="shared" ref="C119" si="77">C120+C128</f>
        <v>3629400</v>
      </c>
    </row>
    <row r="120" spans="1:3" s="26" customFormat="1" x14ac:dyDescent="0.3">
      <c r="A120" s="43">
        <v>810000</v>
      </c>
      <c r="B120" s="28" t="s">
        <v>130</v>
      </c>
      <c r="C120" s="44">
        <f t="shared" ref="C120" si="78">C121+C124+C126</f>
        <v>3564000</v>
      </c>
    </row>
    <row r="121" spans="1:3" s="26" customFormat="1" ht="19.5" x14ac:dyDescent="0.3">
      <c r="A121" s="39">
        <v>811000</v>
      </c>
      <c r="B121" s="40" t="s">
        <v>131</v>
      </c>
      <c r="C121" s="41">
        <f t="shared" ref="C121" si="79">SUM(C122:C123)</f>
        <v>3020000</v>
      </c>
    </row>
    <row r="122" spans="1:3" s="26" customFormat="1" x14ac:dyDescent="0.3">
      <c r="A122" s="35">
        <v>811100</v>
      </c>
      <c r="B122" s="38" t="s">
        <v>132</v>
      </c>
      <c r="C122" s="37">
        <v>820000</v>
      </c>
    </row>
    <row r="123" spans="1:3" s="26" customFormat="1" x14ac:dyDescent="0.3">
      <c r="A123" s="35">
        <v>811200</v>
      </c>
      <c r="B123" s="38" t="s">
        <v>133</v>
      </c>
      <c r="C123" s="37">
        <v>2200000</v>
      </c>
    </row>
    <row r="124" spans="1:3" s="42" customFormat="1" ht="19.5" x14ac:dyDescent="0.35">
      <c r="A124" s="39">
        <v>813000</v>
      </c>
      <c r="B124" s="40" t="s">
        <v>134</v>
      </c>
      <c r="C124" s="41">
        <f t="shared" ref="C124" si="80">C125</f>
        <v>44000</v>
      </c>
    </row>
    <row r="125" spans="1:3" s="26" customFormat="1" x14ac:dyDescent="0.3">
      <c r="A125" s="35">
        <v>813100</v>
      </c>
      <c r="B125" s="38" t="s">
        <v>206</v>
      </c>
      <c r="C125" s="37">
        <v>44000</v>
      </c>
    </row>
    <row r="126" spans="1:3" s="42" customFormat="1" ht="19.5" x14ac:dyDescent="0.35">
      <c r="A126" s="39">
        <v>816000</v>
      </c>
      <c r="B126" s="40" t="s">
        <v>195</v>
      </c>
      <c r="C126" s="41">
        <f t="shared" ref="C126" si="81">C127</f>
        <v>500000</v>
      </c>
    </row>
    <row r="127" spans="1:3" s="26" customFormat="1" x14ac:dyDescent="0.3">
      <c r="A127" s="35">
        <v>816100</v>
      </c>
      <c r="B127" s="38" t="s">
        <v>195</v>
      </c>
      <c r="C127" s="37">
        <v>500000</v>
      </c>
    </row>
    <row r="128" spans="1:3" s="42" customFormat="1" ht="38.25" customHeight="1" x14ac:dyDescent="0.35">
      <c r="A128" s="39">
        <v>880000</v>
      </c>
      <c r="B128" s="40" t="s">
        <v>135</v>
      </c>
      <c r="C128" s="41">
        <f t="shared" ref="C128" si="82">C129</f>
        <v>65400</v>
      </c>
    </row>
    <row r="129" spans="1:3" s="42" customFormat="1" ht="19.5" x14ac:dyDescent="0.35">
      <c r="A129" s="39">
        <v>881000</v>
      </c>
      <c r="B129" s="40" t="s">
        <v>136</v>
      </c>
      <c r="C129" s="41">
        <f t="shared" ref="C129" si="83">C130+C131</f>
        <v>65400</v>
      </c>
    </row>
    <row r="130" spans="1:3" s="26" customFormat="1" x14ac:dyDescent="0.3">
      <c r="A130" s="35">
        <v>881100</v>
      </c>
      <c r="B130" s="38" t="s">
        <v>137</v>
      </c>
      <c r="C130" s="37">
        <v>9300</v>
      </c>
    </row>
    <row r="131" spans="1:3" s="26" customFormat="1" ht="37.5" x14ac:dyDescent="0.3">
      <c r="A131" s="35">
        <v>881200</v>
      </c>
      <c r="B131" s="38" t="s">
        <v>138</v>
      </c>
      <c r="C131" s="37">
        <v>56100</v>
      </c>
    </row>
    <row r="132" spans="1:3" s="23" customFormat="1" ht="18.75" customHeight="1" x14ac:dyDescent="0.3">
      <c r="A132" s="17"/>
      <c r="B132" s="18" t="s">
        <v>32</v>
      </c>
      <c r="C132" s="19">
        <f t="shared" ref="C132" si="84">C72+C119</f>
        <v>3271218500</v>
      </c>
    </row>
    <row r="133" spans="1:3" ht="21" customHeight="1" x14ac:dyDescent="0.2">
      <c r="C133" s="16"/>
    </row>
    <row r="134" spans="1:3" s="53" customFormat="1" x14ac:dyDescent="0.2">
      <c r="A134" s="50" t="s">
        <v>33</v>
      </c>
      <c r="B134" s="51"/>
      <c r="C134" s="52"/>
    </row>
    <row r="135" spans="1:3" s="53" customFormat="1" x14ac:dyDescent="0.2">
      <c r="A135" s="50"/>
      <c r="B135" s="51"/>
      <c r="C135" s="52"/>
    </row>
    <row r="136" spans="1:3" ht="56.25" x14ac:dyDescent="0.2">
      <c r="A136" s="7" t="s">
        <v>42</v>
      </c>
      <c r="B136" s="7" t="s">
        <v>45</v>
      </c>
      <c r="C136" s="9" t="s">
        <v>55</v>
      </c>
    </row>
    <row r="137" spans="1:3" x14ac:dyDescent="0.2">
      <c r="A137" s="10">
        <v>1</v>
      </c>
      <c r="B137" s="10">
        <v>2</v>
      </c>
      <c r="C137" s="11">
        <v>3</v>
      </c>
    </row>
    <row r="138" spans="1:3" s="56" customFormat="1" x14ac:dyDescent="0.2">
      <c r="A138" s="54" t="s">
        <v>24</v>
      </c>
      <c r="B138" s="55"/>
      <c r="C138" s="52">
        <f t="shared" ref="C138" si="85">C139+C177+C185</f>
        <v>3225732300.0000005</v>
      </c>
    </row>
    <row r="139" spans="1:3" s="56" customFormat="1" x14ac:dyDescent="0.2">
      <c r="A139" s="57">
        <v>410000</v>
      </c>
      <c r="B139" s="55" t="s">
        <v>83</v>
      </c>
      <c r="C139" s="52">
        <f t="shared" ref="C139" si="86">C140+C145+C155+C162+C164+C167+C170+C172+C175</f>
        <v>2821877600.0000005</v>
      </c>
    </row>
    <row r="140" spans="1:3" s="56" customFormat="1" ht="19.5" x14ac:dyDescent="0.2">
      <c r="A140" s="58">
        <v>411000</v>
      </c>
      <c r="B140" s="59" t="s">
        <v>194</v>
      </c>
      <c r="C140" s="60">
        <f t="shared" ref="C140" si="87">SUM(C141:C144)</f>
        <v>864780400.00000036</v>
      </c>
    </row>
    <row r="141" spans="1:3" s="56" customFormat="1" x14ac:dyDescent="0.2">
      <c r="A141" s="61">
        <v>411100</v>
      </c>
      <c r="B141" s="62" t="s">
        <v>84</v>
      </c>
      <c r="C141" s="63">
        <v>811307800.00000036</v>
      </c>
    </row>
    <row r="142" spans="1:3" s="56" customFormat="1" x14ac:dyDescent="0.2">
      <c r="A142" s="61">
        <v>411200</v>
      </c>
      <c r="B142" s="62" t="s">
        <v>207</v>
      </c>
      <c r="C142" s="63">
        <v>25243900</v>
      </c>
    </row>
    <row r="143" spans="1:3" s="56" customFormat="1" ht="38.25" customHeight="1" x14ac:dyDescent="0.2">
      <c r="A143" s="61">
        <v>411300</v>
      </c>
      <c r="B143" s="62" t="s">
        <v>85</v>
      </c>
      <c r="C143" s="63">
        <v>19144600</v>
      </c>
    </row>
    <row r="144" spans="1:3" s="56" customFormat="1" x14ac:dyDescent="0.2">
      <c r="A144" s="61">
        <v>411400</v>
      </c>
      <c r="B144" s="62" t="s">
        <v>86</v>
      </c>
      <c r="C144" s="63">
        <v>9084100</v>
      </c>
    </row>
    <row r="145" spans="1:3" s="56" customFormat="1" ht="19.5" x14ac:dyDescent="0.2">
      <c r="A145" s="58">
        <v>412000</v>
      </c>
      <c r="B145" s="64" t="s">
        <v>199</v>
      </c>
      <c r="C145" s="60">
        <f t="shared" ref="C145" si="88">SUM(C146:C154)</f>
        <v>115422600</v>
      </c>
    </row>
    <row r="146" spans="1:3" s="56" customFormat="1" x14ac:dyDescent="0.2">
      <c r="A146" s="61">
        <v>412100</v>
      </c>
      <c r="B146" s="62" t="s">
        <v>87</v>
      </c>
      <c r="C146" s="63">
        <v>2414600</v>
      </c>
    </row>
    <row r="147" spans="1:3" s="56" customFormat="1" x14ac:dyDescent="0.2">
      <c r="A147" s="61">
        <v>412200</v>
      </c>
      <c r="B147" s="62" t="s">
        <v>208</v>
      </c>
      <c r="C147" s="63">
        <v>29777600</v>
      </c>
    </row>
    <row r="148" spans="1:3" s="56" customFormat="1" x14ac:dyDescent="0.2">
      <c r="A148" s="61">
        <v>412300</v>
      </c>
      <c r="B148" s="62" t="s">
        <v>88</v>
      </c>
      <c r="C148" s="63">
        <v>10458100</v>
      </c>
    </row>
    <row r="149" spans="1:3" s="56" customFormat="1" x14ac:dyDescent="0.2">
      <c r="A149" s="61">
        <v>412400</v>
      </c>
      <c r="B149" s="62" t="s">
        <v>89</v>
      </c>
      <c r="C149" s="63">
        <v>2481900</v>
      </c>
    </row>
    <row r="150" spans="1:3" s="56" customFormat="1" x14ac:dyDescent="0.2">
      <c r="A150" s="61">
        <v>412500</v>
      </c>
      <c r="B150" s="62" t="s">
        <v>90</v>
      </c>
      <c r="C150" s="63">
        <v>5055800</v>
      </c>
    </row>
    <row r="151" spans="1:3" s="56" customFormat="1" x14ac:dyDescent="0.2">
      <c r="A151" s="61">
        <v>412600</v>
      </c>
      <c r="B151" s="62" t="s">
        <v>209</v>
      </c>
      <c r="C151" s="63">
        <v>5859700</v>
      </c>
    </row>
    <row r="152" spans="1:3" s="56" customFormat="1" x14ac:dyDescent="0.2">
      <c r="A152" s="61">
        <v>412700</v>
      </c>
      <c r="B152" s="62" t="s">
        <v>196</v>
      </c>
      <c r="C152" s="63">
        <v>30743300</v>
      </c>
    </row>
    <row r="153" spans="1:3" s="56" customFormat="1" ht="18.75" customHeight="1" x14ac:dyDescent="0.2">
      <c r="A153" s="61">
        <v>412800</v>
      </c>
      <c r="B153" s="62" t="s">
        <v>210</v>
      </c>
      <c r="C153" s="63">
        <v>26000</v>
      </c>
    </row>
    <row r="154" spans="1:3" s="56" customFormat="1" x14ac:dyDescent="0.2">
      <c r="A154" s="61">
        <v>412900</v>
      </c>
      <c r="B154" s="62" t="s">
        <v>91</v>
      </c>
      <c r="C154" s="63">
        <v>28605600</v>
      </c>
    </row>
    <row r="155" spans="1:3" s="65" customFormat="1" ht="18.75" customHeight="1" x14ac:dyDescent="0.2">
      <c r="A155" s="58">
        <v>413000</v>
      </c>
      <c r="B155" s="64" t="s">
        <v>200</v>
      </c>
      <c r="C155" s="60">
        <f t="shared" ref="C155" si="89">SUM(C156:C161)</f>
        <v>122330200</v>
      </c>
    </row>
    <row r="156" spans="1:3" s="53" customFormat="1" x14ac:dyDescent="0.2">
      <c r="A156" s="66">
        <v>413100</v>
      </c>
      <c r="B156" s="62" t="s">
        <v>92</v>
      </c>
      <c r="C156" s="63">
        <v>72362900</v>
      </c>
    </row>
    <row r="157" spans="1:3" s="65" customFormat="1" ht="18.75" customHeight="1" x14ac:dyDescent="0.2">
      <c r="A157" s="66">
        <v>413300</v>
      </c>
      <c r="B157" s="62" t="s">
        <v>93</v>
      </c>
      <c r="C157" s="63">
        <v>7411700</v>
      </c>
    </row>
    <row r="158" spans="1:3" s="53" customFormat="1" ht="18.75" customHeight="1" x14ac:dyDescent="0.2">
      <c r="A158" s="66">
        <v>413400</v>
      </c>
      <c r="B158" s="62" t="s">
        <v>94</v>
      </c>
      <c r="C158" s="63">
        <v>34848700</v>
      </c>
    </row>
    <row r="159" spans="1:3" s="53" customFormat="1" x14ac:dyDescent="0.2">
      <c r="A159" s="66">
        <v>413700</v>
      </c>
      <c r="B159" s="62" t="s">
        <v>211</v>
      </c>
      <c r="C159" s="63">
        <v>7652300</v>
      </c>
    </row>
    <row r="160" spans="1:3" s="53" customFormat="1" ht="18.75" customHeight="1" x14ac:dyDescent="0.2">
      <c r="A160" s="66">
        <v>413800</v>
      </c>
      <c r="B160" s="62" t="s">
        <v>139</v>
      </c>
      <c r="C160" s="63">
        <v>25000</v>
      </c>
    </row>
    <row r="161" spans="1:3" s="53" customFormat="1" x14ac:dyDescent="0.2">
      <c r="A161" s="66">
        <v>413900</v>
      </c>
      <c r="B161" s="62" t="s">
        <v>95</v>
      </c>
      <c r="C161" s="63">
        <v>29600</v>
      </c>
    </row>
    <row r="162" spans="1:3" s="53" customFormat="1" ht="19.5" x14ac:dyDescent="0.2">
      <c r="A162" s="58">
        <v>414000</v>
      </c>
      <c r="B162" s="64" t="s">
        <v>100</v>
      </c>
      <c r="C162" s="60">
        <f t="shared" ref="C162" si="90">SUM(C163)</f>
        <v>124415000</v>
      </c>
    </row>
    <row r="163" spans="1:3" s="53" customFormat="1" x14ac:dyDescent="0.2">
      <c r="A163" s="61">
        <v>414100</v>
      </c>
      <c r="B163" s="62" t="s">
        <v>100</v>
      </c>
      <c r="C163" s="63">
        <v>124415000</v>
      </c>
    </row>
    <row r="164" spans="1:3" s="53" customFormat="1" ht="19.5" x14ac:dyDescent="0.2">
      <c r="A164" s="58">
        <v>415000</v>
      </c>
      <c r="B164" s="64" t="s">
        <v>48</v>
      </c>
      <c r="C164" s="60">
        <f t="shared" ref="C164" si="91">SUM(C165:C166)</f>
        <v>122540200</v>
      </c>
    </row>
    <row r="165" spans="1:3" s="53" customFormat="1" x14ac:dyDescent="0.2">
      <c r="A165" s="61">
        <v>415100</v>
      </c>
      <c r="B165" s="62" t="s">
        <v>62</v>
      </c>
      <c r="C165" s="63">
        <v>115600</v>
      </c>
    </row>
    <row r="166" spans="1:3" s="53" customFormat="1" x14ac:dyDescent="0.2">
      <c r="A166" s="61">
        <v>415200</v>
      </c>
      <c r="B166" s="62" t="s">
        <v>63</v>
      </c>
      <c r="C166" s="63">
        <v>122424600</v>
      </c>
    </row>
    <row r="167" spans="1:3" s="53" customFormat="1" ht="19.5" x14ac:dyDescent="0.2">
      <c r="A167" s="58">
        <v>416000</v>
      </c>
      <c r="B167" s="64" t="s">
        <v>201</v>
      </c>
      <c r="C167" s="60">
        <f t="shared" ref="C167" si="92">SUM(C168:C169)</f>
        <v>257038700</v>
      </c>
    </row>
    <row r="168" spans="1:3" s="53" customFormat="1" x14ac:dyDescent="0.2">
      <c r="A168" s="61">
        <v>416100</v>
      </c>
      <c r="B168" s="62" t="s">
        <v>212</v>
      </c>
      <c r="C168" s="63">
        <v>248067900</v>
      </c>
    </row>
    <row r="169" spans="1:3" s="53" customFormat="1" ht="37.5" x14ac:dyDescent="0.2">
      <c r="A169" s="61">
        <v>416300</v>
      </c>
      <c r="B169" s="62" t="s">
        <v>213</v>
      </c>
      <c r="C169" s="63">
        <v>8970800</v>
      </c>
    </row>
    <row r="170" spans="1:3" s="53" customFormat="1" ht="39" x14ac:dyDescent="0.2">
      <c r="A170" s="58">
        <v>417000</v>
      </c>
      <c r="B170" s="64" t="s">
        <v>202</v>
      </c>
      <c r="C170" s="60">
        <f t="shared" ref="C170" si="93">SUM(C171:C171)</f>
        <v>1209000000</v>
      </c>
    </row>
    <row r="171" spans="1:3" s="53" customFormat="1" x14ac:dyDescent="0.2">
      <c r="A171" s="61">
        <v>417100</v>
      </c>
      <c r="B171" s="62" t="s">
        <v>64</v>
      </c>
      <c r="C171" s="63">
        <v>1209000000</v>
      </c>
    </row>
    <row r="172" spans="1:3" s="53" customFormat="1" ht="39" x14ac:dyDescent="0.2">
      <c r="A172" s="67">
        <v>418000</v>
      </c>
      <c r="B172" s="64" t="s">
        <v>203</v>
      </c>
      <c r="C172" s="60">
        <f t="shared" ref="C172" si="94">C174+C173</f>
        <v>174300</v>
      </c>
    </row>
    <row r="173" spans="1:3" s="53" customFormat="1" x14ac:dyDescent="0.2">
      <c r="A173" s="21">
        <v>418200</v>
      </c>
      <c r="B173" s="22" t="s">
        <v>140</v>
      </c>
      <c r="C173" s="63">
        <v>31800</v>
      </c>
    </row>
    <row r="174" spans="1:3" s="53" customFormat="1" x14ac:dyDescent="0.2">
      <c r="A174" s="66">
        <v>418400</v>
      </c>
      <c r="B174" s="22" t="s">
        <v>141</v>
      </c>
      <c r="C174" s="63">
        <v>142500</v>
      </c>
    </row>
    <row r="175" spans="1:3" s="65" customFormat="1" ht="19.5" x14ac:dyDescent="0.2">
      <c r="A175" s="58">
        <v>419000</v>
      </c>
      <c r="B175" s="64" t="s">
        <v>204</v>
      </c>
      <c r="C175" s="60">
        <f t="shared" ref="C175" si="95">C176</f>
        <v>6176200</v>
      </c>
    </row>
    <row r="176" spans="1:3" s="53" customFormat="1" x14ac:dyDescent="0.2">
      <c r="A176" s="61">
        <v>419100</v>
      </c>
      <c r="B176" s="62" t="s">
        <v>204</v>
      </c>
      <c r="C176" s="63">
        <v>6176200</v>
      </c>
    </row>
    <row r="177" spans="1:3" s="53" customFormat="1" ht="18.75" customHeight="1" x14ac:dyDescent="0.2">
      <c r="A177" s="57">
        <v>480000</v>
      </c>
      <c r="B177" s="55" t="s">
        <v>142</v>
      </c>
      <c r="C177" s="52">
        <f>C178+C183</f>
        <v>400557900</v>
      </c>
    </row>
    <row r="178" spans="1:3" s="53" customFormat="1" ht="19.5" x14ac:dyDescent="0.2">
      <c r="A178" s="58">
        <v>487000</v>
      </c>
      <c r="B178" s="64" t="s">
        <v>193</v>
      </c>
      <c r="C178" s="60">
        <f>SUM(C179:C182)</f>
        <v>235536100</v>
      </c>
    </row>
    <row r="179" spans="1:3" s="53" customFormat="1" x14ac:dyDescent="0.2">
      <c r="A179" s="61">
        <v>487100</v>
      </c>
      <c r="B179" s="62" t="s">
        <v>197</v>
      </c>
      <c r="C179" s="63">
        <v>276900</v>
      </c>
    </row>
    <row r="180" spans="1:3" s="53" customFormat="1" x14ac:dyDescent="0.2">
      <c r="A180" s="69">
        <v>487300</v>
      </c>
      <c r="B180" s="62" t="s">
        <v>143</v>
      </c>
      <c r="C180" s="63">
        <v>66517900</v>
      </c>
    </row>
    <row r="181" spans="1:3" s="53" customFormat="1" ht="18.75" customHeight="1" x14ac:dyDescent="0.2">
      <c r="A181" s="61">
        <v>487400</v>
      </c>
      <c r="B181" s="61" t="s">
        <v>144</v>
      </c>
      <c r="C181" s="63">
        <v>168741300</v>
      </c>
    </row>
    <row r="182" spans="1:3" s="53" customFormat="1" x14ac:dyDescent="0.2">
      <c r="A182" s="61">
        <v>487900</v>
      </c>
      <c r="B182" s="61" t="s">
        <v>145</v>
      </c>
      <c r="C182" s="63">
        <v>0</v>
      </c>
    </row>
    <row r="183" spans="1:3" s="53" customFormat="1" ht="19.5" x14ac:dyDescent="0.2">
      <c r="A183" s="58">
        <v>488000</v>
      </c>
      <c r="B183" s="64" t="s">
        <v>99</v>
      </c>
      <c r="C183" s="60">
        <f t="shared" ref="C183" si="96">SUM(C184)</f>
        <v>165021800</v>
      </c>
    </row>
    <row r="184" spans="1:3" s="53" customFormat="1" x14ac:dyDescent="0.2">
      <c r="A184" s="61">
        <v>488100</v>
      </c>
      <c r="B184" s="62" t="s">
        <v>99</v>
      </c>
      <c r="C184" s="63">
        <v>165021800</v>
      </c>
    </row>
    <row r="185" spans="1:3" s="56" customFormat="1" ht="19.5" x14ac:dyDescent="0.2">
      <c r="A185" s="67" t="s">
        <v>1</v>
      </c>
      <c r="B185" s="64" t="s">
        <v>59</v>
      </c>
      <c r="C185" s="60">
        <f t="shared" ref="C185" si="97">SUM(C186)</f>
        <v>3296800</v>
      </c>
    </row>
    <row r="186" spans="1:3" s="53" customFormat="1" x14ac:dyDescent="0.2">
      <c r="A186" s="21" t="s">
        <v>1</v>
      </c>
      <c r="B186" s="62" t="s">
        <v>59</v>
      </c>
      <c r="C186" s="63">
        <v>3296800</v>
      </c>
    </row>
    <row r="187" spans="1:3" s="53" customFormat="1" x14ac:dyDescent="0.2">
      <c r="A187" s="61"/>
      <c r="B187" s="62"/>
      <c r="C187" s="63"/>
    </row>
    <row r="188" spans="1:3" s="53" customFormat="1" x14ac:dyDescent="0.2">
      <c r="A188" s="70" t="s">
        <v>34</v>
      </c>
      <c r="B188" s="62"/>
      <c r="C188" s="52">
        <f t="shared" ref="C188" si="98">C189+C207</f>
        <v>161327900</v>
      </c>
    </row>
    <row r="189" spans="1:3" s="56" customFormat="1" x14ac:dyDescent="0.2">
      <c r="A189" s="57">
        <v>510000</v>
      </c>
      <c r="B189" s="55" t="s">
        <v>146</v>
      </c>
      <c r="C189" s="52">
        <f t="shared" ref="C189" si="99">C190+C200+C203+C205+C198</f>
        <v>160862900</v>
      </c>
    </row>
    <row r="190" spans="1:3" s="53" customFormat="1" ht="19.5" x14ac:dyDescent="0.2">
      <c r="A190" s="58">
        <v>511000</v>
      </c>
      <c r="B190" s="64" t="s">
        <v>147</v>
      </c>
      <c r="C190" s="60">
        <f t="shared" ref="C190" si="100">SUM(C191:C197)</f>
        <v>135067600</v>
      </c>
    </row>
    <row r="191" spans="1:3" s="56" customFormat="1" x14ac:dyDescent="0.2">
      <c r="A191" s="69">
        <v>511100</v>
      </c>
      <c r="B191" s="62" t="s">
        <v>148</v>
      </c>
      <c r="C191" s="63">
        <v>81692400</v>
      </c>
    </row>
    <row r="192" spans="1:3" s="56" customFormat="1" x14ac:dyDescent="0.2">
      <c r="A192" s="61">
        <v>511200</v>
      </c>
      <c r="B192" s="62" t="s">
        <v>149</v>
      </c>
      <c r="C192" s="63">
        <v>17440100</v>
      </c>
    </row>
    <row r="193" spans="1:3" s="56" customFormat="1" x14ac:dyDescent="0.2">
      <c r="A193" s="61">
        <v>511300</v>
      </c>
      <c r="B193" s="62" t="s">
        <v>150</v>
      </c>
      <c r="C193" s="63">
        <v>34126800</v>
      </c>
    </row>
    <row r="194" spans="1:3" s="56" customFormat="1" x14ac:dyDescent="0.2">
      <c r="A194" s="61">
        <v>511400</v>
      </c>
      <c r="B194" s="62" t="s">
        <v>151</v>
      </c>
      <c r="C194" s="63">
        <v>19600</v>
      </c>
    </row>
    <row r="195" spans="1:3" s="56" customFormat="1" x14ac:dyDescent="0.2">
      <c r="A195" s="61">
        <v>511500</v>
      </c>
      <c r="B195" s="62" t="s">
        <v>214</v>
      </c>
      <c r="C195" s="63">
        <v>10000</v>
      </c>
    </row>
    <row r="196" spans="1:3" s="56" customFormat="1" x14ac:dyDescent="0.2">
      <c r="A196" s="66">
        <v>511600</v>
      </c>
      <c r="B196" s="62" t="s">
        <v>152</v>
      </c>
      <c r="C196" s="63">
        <v>0</v>
      </c>
    </row>
    <row r="197" spans="1:3" s="53" customFormat="1" x14ac:dyDescent="0.2">
      <c r="A197" s="61">
        <v>511700</v>
      </c>
      <c r="B197" s="62" t="s">
        <v>153</v>
      </c>
      <c r="C197" s="63">
        <v>1778700</v>
      </c>
    </row>
    <row r="198" spans="1:3" s="53" customFormat="1" ht="19.5" x14ac:dyDescent="0.2">
      <c r="A198" s="58">
        <v>512000</v>
      </c>
      <c r="B198" s="64" t="s">
        <v>154</v>
      </c>
      <c r="C198" s="60">
        <f t="shared" ref="C198" si="101">C199</f>
        <v>0</v>
      </c>
    </row>
    <row r="199" spans="1:3" s="53" customFormat="1" x14ac:dyDescent="0.2">
      <c r="A199" s="61">
        <v>512100</v>
      </c>
      <c r="B199" s="62" t="s">
        <v>154</v>
      </c>
      <c r="C199" s="63">
        <v>0</v>
      </c>
    </row>
    <row r="200" spans="1:3" s="53" customFormat="1" ht="19.5" x14ac:dyDescent="0.2">
      <c r="A200" s="58">
        <v>513000</v>
      </c>
      <c r="B200" s="64" t="s">
        <v>155</v>
      </c>
      <c r="C200" s="60">
        <f t="shared" ref="C200" si="102">SUM(C201:C202)</f>
        <v>5730300</v>
      </c>
    </row>
    <row r="201" spans="1:3" s="53" customFormat="1" x14ac:dyDescent="0.2">
      <c r="A201" s="61">
        <v>513100</v>
      </c>
      <c r="B201" s="62" t="s">
        <v>215</v>
      </c>
      <c r="C201" s="63">
        <v>0</v>
      </c>
    </row>
    <row r="202" spans="1:3" s="53" customFormat="1" ht="18.75" customHeight="1" x14ac:dyDescent="0.2">
      <c r="A202" s="61">
        <v>513700</v>
      </c>
      <c r="B202" s="62" t="s">
        <v>156</v>
      </c>
      <c r="C202" s="63">
        <v>5730300</v>
      </c>
    </row>
    <row r="203" spans="1:3" s="53" customFormat="1" ht="18.75" customHeight="1" x14ac:dyDescent="0.2">
      <c r="A203" s="58">
        <v>516000</v>
      </c>
      <c r="B203" s="64" t="s">
        <v>157</v>
      </c>
      <c r="C203" s="60">
        <f t="shared" ref="C203" si="103">SUM(C204)</f>
        <v>20018000</v>
      </c>
    </row>
    <row r="204" spans="1:3" s="65" customFormat="1" ht="18.75" customHeight="1" x14ac:dyDescent="0.2">
      <c r="A204" s="61">
        <v>516100</v>
      </c>
      <c r="B204" s="62" t="s">
        <v>157</v>
      </c>
      <c r="C204" s="63">
        <v>20018000</v>
      </c>
    </row>
    <row r="205" spans="1:3" s="65" customFormat="1" ht="19.5" x14ac:dyDescent="0.2">
      <c r="A205" s="68">
        <v>518000</v>
      </c>
      <c r="B205" s="68" t="s">
        <v>158</v>
      </c>
      <c r="C205" s="60">
        <f t="shared" ref="C205" si="104">C206</f>
        <v>47000</v>
      </c>
    </row>
    <row r="206" spans="1:3" s="65" customFormat="1" ht="19.5" x14ac:dyDescent="0.2">
      <c r="A206" s="71">
        <v>518100</v>
      </c>
      <c r="B206" s="22" t="s">
        <v>158</v>
      </c>
      <c r="C206" s="63">
        <v>47000</v>
      </c>
    </row>
    <row r="207" spans="1:3" s="65" customFormat="1" ht="39" x14ac:dyDescent="0.2">
      <c r="A207" s="67">
        <v>580000</v>
      </c>
      <c r="B207" s="64" t="s">
        <v>159</v>
      </c>
      <c r="C207" s="60">
        <f t="shared" ref="C207:C208" si="105">C208</f>
        <v>465000</v>
      </c>
    </row>
    <row r="208" spans="1:3" s="65" customFormat="1" ht="19.5" x14ac:dyDescent="0.2">
      <c r="A208" s="67">
        <v>581000</v>
      </c>
      <c r="B208" s="68" t="s">
        <v>160</v>
      </c>
      <c r="C208" s="60">
        <f t="shared" si="105"/>
        <v>465000</v>
      </c>
    </row>
    <row r="209" spans="1:3" s="65" customFormat="1" ht="37.5" x14ac:dyDescent="0.2">
      <c r="A209" s="66">
        <v>581200</v>
      </c>
      <c r="B209" s="62" t="s">
        <v>161</v>
      </c>
      <c r="C209" s="63">
        <v>465000</v>
      </c>
    </row>
    <row r="210" spans="1:3" s="56" customFormat="1" ht="18.75" customHeight="1" x14ac:dyDescent="0.2">
      <c r="A210" s="17"/>
      <c r="B210" s="18" t="s">
        <v>35</v>
      </c>
      <c r="C210" s="19">
        <f t="shared" ref="C210" si="106">C138+C188</f>
        <v>3387060200.0000005</v>
      </c>
    </row>
    <row r="211" spans="1:3" s="56" customFormat="1" x14ac:dyDescent="0.2">
      <c r="A211" s="61"/>
      <c r="B211" s="62"/>
      <c r="C211" s="63"/>
    </row>
    <row r="212" spans="1:3" s="56" customFormat="1" x14ac:dyDescent="0.2">
      <c r="A212" s="61"/>
      <c r="B212" s="62"/>
      <c r="C212" s="63"/>
    </row>
    <row r="213" spans="1:3" s="56" customFormat="1" x14ac:dyDescent="0.2">
      <c r="A213" s="50" t="s">
        <v>19</v>
      </c>
      <c r="B213" s="62"/>
      <c r="C213" s="63"/>
    </row>
    <row r="214" spans="1:3" s="56" customFormat="1" x14ac:dyDescent="0.2">
      <c r="A214" s="61"/>
      <c r="B214" s="62"/>
      <c r="C214" s="63"/>
    </row>
    <row r="215" spans="1:3" ht="56.25" x14ac:dyDescent="0.2">
      <c r="A215" s="7" t="s">
        <v>42</v>
      </c>
      <c r="B215" s="7" t="s">
        <v>45</v>
      </c>
      <c r="C215" s="9" t="s">
        <v>55</v>
      </c>
    </row>
    <row r="216" spans="1:3" x14ac:dyDescent="0.2">
      <c r="A216" s="10">
        <v>1</v>
      </c>
      <c r="B216" s="10">
        <v>2</v>
      </c>
      <c r="C216" s="11">
        <v>3</v>
      </c>
    </row>
    <row r="217" spans="1:3" s="56" customFormat="1" x14ac:dyDescent="0.2">
      <c r="A217" s="72"/>
      <c r="B217" s="55" t="s">
        <v>20</v>
      </c>
      <c r="C217" s="52">
        <f>C218+C232+C243</f>
        <v>115841700</v>
      </c>
    </row>
    <row r="218" spans="1:3" s="56" customFormat="1" ht="18.75" customHeight="1" x14ac:dyDescent="0.2">
      <c r="A218" s="72"/>
      <c r="B218" s="55" t="s">
        <v>36</v>
      </c>
      <c r="C218" s="52">
        <f t="shared" ref="C218" si="107">C219-C224</f>
        <v>73296600</v>
      </c>
    </row>
    <row r="219" spans="1:3" s="56" customFormat="1" x14ac:dyDescent="0.2">
      <c r="A219" s="57">
        <v>910000</v>
      </c>
      <c r="B219" s="55" t="s">
        <v>162</v>
      </c>
      <c r="C219" s="52">
        <f t="shared" ref="C219" si="108">C220+C222</f>
        <v>75793700</v>
      </c>
    </row>
    <row r="220" spans="1:3" s="56" customFormat="1" ht="19.5" x14ac:dyDescent="0.2">
      <c r="A220" s="58">
        <v>911000</v>
      </c>
      <c r="B220" s="64" t="s">
        <v>107</v>
      </c>
      <c r="C220" s="60">
        <f t="shared" ref="C220" si="109">SUM(C221:C221)</f>
        <v>68752800</v>
      </c>
    </row>
    <row r="221" spans="1:3" s="56" customFormat="1" x14ac:dyDescent="0.2">
      <c r="A221" s="61">
        <v>911400</v>
      </c>
      <c r="B221" s="62" t="s">
        <v>163</v>
      </c>
      <c r="C221" s="63">
        <v>68752800</v>
      </c>
    </row>
    <row r="222" spans="1:3" s="73" customFormat="1" ht="19.5" x14ac:dyDescent="0.2">
      <c r="A222" s="58">
        <v>918000</v>
      </c>
      <c r="B222" s="64" t="s">
        <v>108</v>
      </c>
      <c r="C222" s="60">
        <f t="shared" ref="C222" si="110">C223</f>
        <v>7040900</v>
      </c>
    </row>
    <row r="223" spans="1:3" s="56" customFormat="1" ht="18.75" customHeight="1" x14ac:dyDescent="0.2">
      <c r="A223" s="61">
        <v>918100</v>
      </c>
      <c r="B223" s="62" t="s">
        <v>164</v>
      </c>
      <c r="C223" s="63">
        <v>7040900</v>
      </c>
    </row>
    <row r="224" spans="1:3" s="73" customFormat="1" ht="19.5" x14ac:dyDescent="0.2">
      <c r="A224" s="58">
        <v>610000</v>
      </c>
      <c r="B224" s="64" t="s">
        <v>165</v>
      </c>
      <c r="C224" s="60">
        <f t="shared" ref="C224" si="111">C225+C229</f>
        <v>2497100</v>
      </c>
    </row>
    <row r="225" spans="1:3" s="73" customFormat="1" ht="19.5" x14ac:dyDescent="0.2">
      <c r="A225" s="58">
        <v>611000</v>
      </c>
      <c r="B225" s="64" t="s">
        <v>110</v>
      </c>
      <c r="C225" s="60">
        <f t="shared" ref="C225" si="112">SUM(C226:C228)</f>
        <v>2002100</v>
      </c>
    </row>
    <row r="226" spans="1:3" s="56" customFormat="1" x14ac:dyDescent="0.2">
      <c r="A226" s="69">
        <v>611100</v>
      </c>
      <c r="B226" s="62" t="s">
        <v>166</v>
      </c>
      <c r="C226" s="63">
        <v>100</v>
      </c>
    </row>
    <row r="227" spans="1:3" s="56" customFormat="1" x14ac:dyDescent="0.2">
      <c r="A227" s="69">
        <v>611200</v>
      </c>
      <c r="B227" s="62" t="s">
        <v>216</v>
      </c>
      <c r="C227" s="63">
        <v>2002000</v>
      </c>
    </row>
    <row r="228" spans="1:3" s="53" customFormat="1" x14ac:dyDescent="0.2">
      <c r="A228" s="66">
        <v>611400</v>
      </c>
      <c r="B228" s="62" t="s">
        <v>167</v>
      </c>
      <c r="C228" s="63">
        <v>0</v>
      </c>
    </row>
    <row r="229" spans="1:3" s="65" customFormat="1" ht="19.5" customHeight="1" x14ac:dyDescent="0.2">
      <c r="A229" s="74">
        <v>618000</v>
      </c>
      <c r="B229" s="74" t="s">
        <v>111</v>
      </c>
      <c r="C229" s="60">
        <f t="shared" ref="C229" si="113">C230+C231</f>
        <v>495000.00000000006</v>
      </c>
    </row>
    <row r="230" spans="1:3" s="53" customFormat="1" x14ac:dyDescent="0.2">
      <c r="A230" s="66">
        <v>618100</v>
      </c>
      <c r="B230" s="62" t="s">
        <v>168</v>
      </c>
      <c r="C230" s="63">
        <v>495000.00000000006</v>
      </c>
    </row>
    <row r="231" spans="1:3" s="53" customFormat="1" ht="37.5" x14ac:dyDescent="0.2">
      <c r="A231" s="66">
        <v>618200</v>
      </c>
      <c r="B231" s="62" t="s">
        <v>169</v>
      </c>
      <c r="C231" s="63">
        <v>0</v>
      </c>
    </row>
    <row r="232" spans="1:3" s="56" customFormat="1" x14ac:dyDescent="0.2">
      <c r="A232" s="61"/>
      <c r="B232" s="28" t="s">
        <v>15</v>
      </c>
      <c r="C232" s="52">
        <f t="shared" ref="C232" si="114">C233-C237</f>
        <v>68943800</v>
      </c>
    </row>
    <row r="233" spans="1:3" s="56" customFormat="1" x14ac:dyDescent="0.2">
      <c r="A233" s="57">
        <v>920000</v>
      </c>
      <c r="B233" s="28" t="s">
        <v>170</v>
      </c>
      <c r="C233" s="52">
        <f t="shared" ref="C233" si="115">C234</f>
        <v>636022800</v>
      </c>
    </row>
    <row r="234" spans="1:3" s="56" customFormat="1" ht="19.5" x14ac:dyDescent="0.2">
      <c r="A234" s="58">
        <v>921000</v>
      </c>
      <c r="B234" s="40" t="s">
        <v>113</v>
      </c>
      <c r="C234" s="60">
        <f t="shared" ref="C234" si="116">SUM(C235:C236)</f>
        <v>636022800</v>
      </c>
    </row>
    <row r="235" spans="1:3" s="56" customFormat="1" x14ac:dyDescent="0.2">
      <c r="A235" s="61">
        <v>921100</v>
      </c>
      <c r="B235" s="38" t="s">
        <v>171</v>
      </c>
      <c r="C235" s="63">
        <v>627269400</v>
      </c>
    </row>
    <row r="236" spans="1:3" s="56" customFormat="1" x14ac:dyDescent="0.2">
      <c r="A236" s="61">
        <v>921200</v>
      </c>
      <c r="B236" s="38" t="s">
        <v>172</v>
      </c>
      <c r="C236" s="63">
        <v>8753400</v>
      </c>
    </row>
    <row r="237" spans="1:3" s="73" customFormat="1" ht="19.5" x14ac:dyDescent="0.2">
      <c r="A237" s="67">
        <v>620000</v>
      </c>
      <c r="B237" s="64" t="s">
        <v>173</v>
      </c>
      <c r="C237" s="60">
        <f t="shared" ref="C237" si="117">C238</f>
        <v>567079000</v>
      </c>
    </row>
    <row r="238" spans="1:3" s="73" customFormat="1" ht="19.5" x14ac:dyDescent="0.2">
      <c r="A238" s="67">
        <v>621000</v>
      </c>
      <c r="B238" s="64" t="s">
        <v>115</v>
      </c>
      <c r="C238" s="60">
        <f t="shared" ref="C238" si="118">SUM(C239:C242)</f>
        <v>567079000</v>
      </c>
    </row>
    <row r="239" spans="1:3" s="53" customFormat="1" x14ac:dyDescent="0.2">
      <c r="A239" s="66">
        <v>621100</v>
      </c>
      <c r="B239" s="62" t="s">
        <v>174</v>
      </c>
      <c r="C239" s="63">
        <v>298076000</v>
      </c>
    </row>
    <row r="240" spans="1:3" s="53" customFormat="1" x14ac:dyDescent="0.2">
      <c r="A240" s="66">
        <v>621300</v>
      </c>
      <c r="B240" s="62" t="s">
        <v>175</v>
      </c>
      <c r="C240" s="63">
        <v>58859600</v>
      </c>
    </row>
    <row r="241" spans="1:3" s="53" customFormat="1" x14ac:dyDescent="0.2">
      <c r="A241" s="66">
        <v>621400</v>
      </c>
      <c r="B241" s="62" t="s">
        <v>176</v>
      </c>
      <c r="C241" s="63">
        <v>195362100</v>
      </c>
    </row>
    <row r="242" spans="1:3" s="53" customFormat="1" x14ac:dyDescent="0.2">
      <c r="A242" s="66">
        <v>621900</v>
      </c>
      <c r="B242" s="62" t="s">
        <v>177</v>
      </c>
      <c r="C242" s="63">
        <v>14781300</v>
      </c>
    </row>
    <row r="243" spans="1:3" s="1" customFormat="1" x14ac:dyDescent="0.2">
      <c r="A243" s="75"/>
      <c r="B243" s="28" t="s">
        <v>37</v>
      </c>
      <c r="C243" s="52">
        <f t="shared" ref="C243" si="119">C244-C253</f>
        <v>-26398700</v>
      </c>
    </row>
    <row r="244" spans="1:3" s="56" customFormat="1" ht="19.5" x14ac:dyDescent="0.2">
      <c r="A244" s="57">
        <v>930000</v>
      </c>
      <c r="B244" s="28" t="s">
        <v>178</v>
      </c>
      <c r="C244" s="60">
        <f t="shared" ref="C244" si="120">C245+C250</f>
        <v>32965000</v>
      </c>
    </row>
    <row r="245" spans="1:3" s="73" customFormat="1" ht="19.5" x14ac:dyDescent="0.2">
      <c r="A245" s="58">
        <v>931000</v>
      </c>
      <c r="B245" s="40" t="s">
        <v>117</v>
      </c>
      <c r="C245" s="60">
        <f>SUM(C246:C249)</f>
        <v>15640000</v>
      </c>
    </row>
    <row r="246" spans="1:3" x14ac:dyDescent="0.2">
      <c r="A246" s="61">
        <v>931100</v>
      </c>
      <c r="B246" s="38" t="s">
        <v>179</v>
      </c>
      <c r="C246" s="16">
        <v>1300000</v>
      </c>
    </row>
    <row r="247" spans="1:3" x14ac:dyDescent="0.2">
      <c r="A247" s="61">
        <v>931200</v>
      </c>
      <c r="B247" s="38" t="s">
        <v>180</v>
      </c>
      <c r="C247" s="16">
        <v>200000</v>
      </c>
    </row>
    <row r="248" spans="1:3" x14ac:dyDescent="0.2">
      <c r="A248" s="61">
        <v>931300</v>
      </c>
      <c r="B248" s="38" t="s">
        <v>181</v>
      </c>
      <c r="C248" s="16">
        <v>14100000</v>
      </c>
    </row>
    <row r="249" spans="1:3" x14ac:dyDescent="0.2">
      <c r="A249" s="61">
        <v>931900</v>
      </c>
      <c r="B249" s="38" t="s">
        <v>117</v>
      </c>
      <c r="C249" s="16">
        <v>40000</v>
      </c>
    </row>
    <row r="250" spans="1:3" s="77" customFormat="1" ht="18.75" customHeight="1" x14ac:dyDescent="0.2">
      <c r="A250" s="58">
        <v>938000</v>
      </c>
      <c r="B250" s="40" t="s">
        <v>118</v>
      </c>
      <c r="C250" s="76">
        <f t="shared" ref="C250" si="121">C251+C252</f>
        <v>17325000</v>
      </c>
    </row>
    <row r="251" spans="1:3" x14ac:dyDescent="0.2">
      <c r="A251" s="61">
        <v>938100</v>
      </c>
      <c r="B251" s="38" t="s">
        <v>182</v>
      </c>
      <c r="C251" s="16">
        <v>17000000</v>
      </c>
    </row>
    <row r="252" spans="1:3" ht="18.75" customHeight="1" x14ac:dyDescent="0.2">
      <c r="A252" s="61">
        <v>938200</v>
      </c>
      <c r="B252" s="38" t="s">
        <v>183</v>
      </c>
      <c r="C252" s="16">
        <v>325000</v>
      </c>
    </row>
    <row r="253" spans="1:3" s="77" customFormat="1" ht="19.5" x14ac:dyDescent="0.2">
      <c r="A253" s="67">
        <v>630000</v>
      </c>
      <c r="B253" s="64" t="s">
        <v>184</v>
      </c>
      <c r="C253" s="76">
        <f t="shared" ref="C253" si="122">C254+C259</f>
        <v>59363700</v>
      </c>
    </row>
    <row r="254" spans="1:3" s="77" customFormat="1" ht="19.5" x14ac:dyDescent="0.2">
      <c r="A254" s="67">
        <v>631000</v>
      </c>
      <c r="B254" s="64" t="s">
        <v>185</v>
      </c>
      <c r="C254" s="76">
        <f t="shared" ref="C254" si="123">SUM(C255:C258)</f>
        <v>26879200</v>
      </c>
    </row>
    <row r="255" spans="1:3" x14ac:dyDescent="0.2">
      <c r="A255" s="66">
        <v>631100</v>
      </c>
      <c r="B255" s="62" t="s">
        <v>186</v>
      </c>
      <c r="C255" s="16">
        <v>2273600</v>
      </c>
    </row>
    <row r="256" spans="1:3" x14ac:dyDescent="0.2">
      <c r="A256" s="66">
        <v>631200</v>
      </c>
      <c r="B256" s="62" t="s">
        <v>187</v>
      </c>
      <c r="C256" s="16">
        <v>174800</v>
      </c>
    </row>
    <row r="257" spans="1:3" x14ac:dyDescent="0.2">
      <c r="A257" s="66">
        <v>631300</v>
      </c>
      <c r="B257" s="62" t="s">
        <v>188</v>
      </c>
      <c r="C257" s="16">
        <v>47300</v>
      </c>
    </row>
    <row r="258" spans="1:3" x14ac:dyDescent="0.2">
      <c r="A258" s="66">
        <v>631900</v>
      </c>
      <c r="B258" s="62" t="s">
        <v>120</v>
      </c>
      <c r="C258" s="16">
        <v>24383500</v>
      </c>
    </row>
    <row r="259" spans="1:3" s="77" customFormat="1" ht="19.5" x14ac:dyDescent="0.2">
      <c r="A259" s="67">
        <v>638000</v>
      </c>
      <c r="B259" s="68" t="s">
        <v>121</v>
      </c>
      <c r="C259" s="76">
        <f t="shared" ref="C259" si="124">C260+C261</f>
        <v>32484500</v>
      </c>
    </row>
    <row r="260" spans="1:3" x14ac:dyDescent="0.2">
      <c r="A260" s="66">
        <v>638100</v>
      </c>
      <c r="B260" s="22" t="s">
        <v>189</v>
      </c>
      <c r="C260" s="16">
        <v>22158500</v>
      </c>
    </row>
    <row r="261" spans="1:3" ht="18.75" customHeight="1" x14ac:dyDescent="0.2">
      <c r="A261" s="78">
        <v>638200</v>
      </c>
      <c r="B261" s="5" t="s">
        <v>190</v>
      </c>
      <c r="C261" s="16">
        <v>10326000</v>
      </c>
    </row>
    <row r="263" spans="1:3" ht="39.75" customHeight="1" x14ac:dyDescent="0.2">
      <c r="A263" s="134" t="s">
        <v>38</v>
      </c>
      <c r="B263" s="134"/>
      <c r="C263" s="134"/>
    </row>
    <row r="264" spans="1:3" x14ac:dyDescent="0.2">
      <c r="A264" s="61"/>
      <c r="B264" s="62"/>
      <c r="C264" s="63"/>
    </row>
    <row r="265" spans="1:3" ht="56.25" x14ac:dyDescent="0.2">
      <c r="A265" s="79" t="s">
        <v>42</v>
      </c>
      <c r="B265" s="79" t="s">
        <v>45</v>
      </c>
      <c r="C265" s="8" t="s">
        <v>55</v>
      </c>
    </row>
    <row r="266" spans="1:3" x14ac:dyDescent="0.2">
      <c r="A266" s="79">
        <v>1</v>
      </c>
      <c r="B266" s="79">
        <v>2</v>
      </c>
      <c r="C266" s="11">
        <v>3</v>
      </c>
    </row>
    <row r="267" spans="1:3" x14ac:dyDescent="0.2">
      <c r="A267" s="72" t="s">
        <v>5</v>
      </c>
      <c r="B267" s="62" t="s">
        <v>217</v>
      </c>
      <c r="C267" s="63">
        <v>537189415</v>
      </c>
    </row>
    <row r="268" spans="1:3" x14ac:dyDescent="0.2">
      <c r="A268" s="72" t="s">
        <v>6</v>
      </c>
      <c r="B268" s="62" t="s">
        <v>40</v>
      </c>
      <c r="C268" s="63">
        <v>0</v>
      </c>
    </row>
    <row r="269" spans="1:3" x14ac:dyDescent="0.2">
      <c r="A269" s="80" t="s">
        <v>7</v>
      </c>
      <c r="B269" s="62" t="s">
        <v>65</v>
      </c>
      <c r="C269" s="63">
        <v>326886285</v>
      </c>
    </row>
    <row r="270" spans="1:3" x14ac:dyDescent="0.2">
      <c r="A270" s="80" t="s">
        <v>8</v>
      </c>
      <c r="B270" s="62" t="s">
        <v>47</v>
      </c>
      <c r="C270" s="63">
        <v>172636500</v>
      </c>
    </row>
    <row r="271" spans="1:3" x14ac:dyDescent="0.2">
      <c r="A271" s="80" t="s">
        <v>9</v>
      </c>
      <c r="B271" s="62" t="s">
        <v>218</v>
      </c>
      <c r="C271" s="63">
        <v>2850000</v>
      </c>
    </row>
    <row r="272" spans="1:3" x14ac:dyDescent="0.2">
      <c r="A272" s="80" t="s">
        <v>10</v>
      </c>
      <c r="B272" s="62" t="s">
        <v>198</v>
      </c>
      <c r="C272" s="63">
        <v>127043900</v>
      </c>
    </row>
    <row r="273" spans="1:3" x14ac:dyDescent="0.2">
      <c r="A273" s="80" t="s">
        <v>11</v>
      </c>
      <c r="B273" s="62" t="s">
        <v>54</v>
      </c>
      <c r="C273" s="63">
        <v>194083120</v>
      </c>
    </row>
    <row r="274" spans="1:3" x14ac:dyDescent="0.2">
      <c r="A274" s="80" t="s">
        <v>12</v>
      </c>
      <c r="B274" s="62" t="s">
        <v>191</v>
      </c>
      <c r="C274" s="63">
        <v>28745299.999999985</v>
      </c>
    </row>
    <row r="275" spans="1:3" x14ac:dyDescent="0.2">
      <c r="A275" s="80" t="s">
        <v>13</v>
      </c>
      <c r="B275" s="62" t="s">
        <v>41</v>
      </c>
      <c r="C275" s="63">
        <v>441177600.00000036</v>
      </c>
    </row>
    <row r="276" spans="1:3" x14ac:dyDescent="0.2">
      <c r="A276" s="80">
        <v>10</v>
      </c>
      <c r="B276" s="62" t="s">
        <v>219</v>
      </c>
      <c r="C276" s="63">
        <v>1553151280</v>
      </c>
    </row>
    <row r="277" spans="1:3" x14ac:dyDescent="0.2">
      <c r="A277" s="81"/>
      <c r="B277" s="82" t="s">
        <v>16</v>
      </c>
      <c r="C277" s="83">
        <f>SUM(C267:C276)</f>
        <v>3383763400.0000005</v>
      </c>
    </row>
  </sheetData>
  <mergeCells count="1">
    <mergeCell ref="A263:C263"/>
  </mergeCells>
  <printOptions horizontalCentered="1"/>
  <pageMargins left="0" right="0" top="0" bottom="0" header="0" footer="0"/>
  <pageSetup paperSize="9" scale="55" firstPageNumber="4" orientation="portrait" useFirstPageNumber="1" r:id="rId1"/>
  <headerFooter>
    <oddFooter>&amp;C&amp;P</oddFooter>
  </headerFooter>
  <rowBreaks count="6" manualBreakCount="6">
    <brk id="53" max="4" man="1"/>
    <brk id="66" max="4" man="1"/>
    <brk id="118" max="4" man="1"/>
    <brk id="132" max="4" man="1"/>
    <brk id="187" max="4" man="1"/>
    <brk id="211" max="16383" man="1"/>
  </rowBreaks>
  <ignoredErrors>
    <ignoredError sqref="C27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76"/>
  <sheetViews>
    <sheetView tabSelected="1" view="pageBreakPreview" zoomScale="75" zoomScaleNormal="75" zoomScaleSheetLayoutView="75" workbookViewId="0">
      <pane xSplit="2" ySplit="4" topLeftCell="C4560" activePane="bottomRight" state="frozen"/>
      <selection activeCell="A2" sqref="A2"/>
      <selection pane="topRight" activeCell="A2" sqref="A2"/>
      <selection pane="bottomLeft" activeCell="A2" sqref="A2"/>
      <selection pane="bottomRight" activeCell="L4570" sqref="L4570"/>
    </sheetView>
  </sheetViews>
  <sheetFormatPr defaultColWidth="9.140625" defaultRowHeight="18.75" x14ac:dyDescent="0.2"/>
  <cols>
    <col min="1" max="1" width="20.85546875" style="66" customWidth="1"/>
    <col min="2" max="2" width="127.5703125" style="96" customWidth="1"/>
    <col min="3" max="3" width="26.85546875" style="84" customWidth="1"/>
    <col min="4" max="16384" width="9.140625" style="56"/>
  </cols>
  <sheetData>
    <row r="1" spans="1:3" s="53" customFormat="1" x14ac:dyDescent="0.2">
      <c r="A1" s="50" t="s">
        <v>220</v>
      </c>
      <c r="B1" s="51"/>
      <c r="C1" s="84"/>
    </row>
    <row r="2" spans="1:3" s="53" customFormat="1" x14ac:dyDescent="0.2">
      <c r="A2" s="85"/>
      <c r="B2" s="86"/>
      <c r="C2" s="87"/>
    </row>
    <row r="3" spans="1:3" ht="110.25" customHeight="1" x14ac:dyDescent="0.2">
      <c r="A3" s="9" t="s">
        <v>42</v>
      </c>
      <c r="B3" s="9" t="s">
        <v>45</v>
      </c>
      <c r="C3" s="8" t="s">
        <v>55</v>
      </c>
    </row>
    <row r="4" spans="1:3" s="90" customFormat="1" ht="18" customHeight="1" x14ac:dyDescent="0.2">
      <c r="A4" s="88">
        <v>1</v>
      </c>
      <c r="B4" s="89">
        <v>2</v>
      </c>
      <c r="C4" s="88">
        <v>3</v>
      </c>
    </row>
    <row r="5" spans="1:3" x14ac:dyDescent="0.2">
      <c r="A5" s="72"/>
      <c r="B5" s="91"/>
      <c r="C5" s="92"/>
    </row>
    <row r="6" spans="1:3" ht="19.5" x14ac:dyDescent="0.2">
      <c r="A6" s="95"/>
      <c r="C6" s="97"/>
    </row>
    <row r="7" spans="1:3" x14ac:dyDescent="0.2">
      <c r="A7" s="54" t="s">
        <v>221</v>
      </c>
      <c r="B7" s="55"/>
      <c r="C7" s="97"/>
    </row>
    <row r="8" spans="1:3" ht="19.5" x14ac:dyDescent="0.2">
      <c r="A8" s="98"/>
      <c r="B8" s="99" t="s">
        <v>2</v>
      </c>
      <c r="C8" s="97"/>
    </row>
    <row r="9" spans="1:3" x14ac:dyDescent="0.2">
      <c r="A9" s="70"/>
      <c r="B9" s="55"/>
      <c r="C9" s="97"/>
    </row>
    <row r="10" spans="1:3" s="53" customFormat="1" x14ac:dyDescent="0.2">
      <c r="A10" s="66" t="s">
        <v>513</v>
      </c>
      <c r="B10" s="62"/>
      <c r="C10" s="97"/>
    </row>
    <row r="11" spans="1:3" s="53" customFormat="1" x14ac:dyDescent="0.2">
      <c r="A11" s="66" t="s">
        <v>225</v>
      </c>
      <c r="B11" s="62"/>
      <c r="C11" s="97"/>
    </row>
    <row r="12" spans="1:3" s="53" customFormat="1" x14ac:dyDescent="0.2">
      <c r="A12" s="66" t="s">
        <v>303</v>
      </c>
      <c r="B12" s="62"/>
      <c r="C12" s="97"/>
    </row>
    <row r="13" spans="1:3" s="53" customFormat="1" x14ac:dyDescent="0.2">
      <c r="A13" s="66" t="s">
        <v>514</v>
      </c>
      <c r="B13" s="62"/>
      <c r="C13" s="97"/>
    </row>
    <row r="14" spans="1:3" s="53" customFormat="1" x14ac:dyDescent="0.2">
      <c r="A14" s="66"/>
      <c r="B14" s="57"/>
      <c r="C14" s="94"/>
    </row>
    <row r="15" spans="1:3" ht="19.5" x14ac:dyDescent="0.2">
      <c r="A15" s="58">
        <v>410000</v>
      </c>
      <c r="B15" s="59" t="s">
        <v>83</v>
      </c>
      <c r="C15" s="60">
        <f>C16+C21+0+0+0</f>
        <v>9734200</v>
      </c>
    </row>
    <row r="16" spans="1:3" ht="19.5" x14ac:dyDescent="0.2">
      <c r="A16" s="58">
        <v>411000</v>
      </c>
      <c r="B16" s="59" t="s">
        <v>194</v>
      </c>
      <c r="C16" s="60">
        <f t="shared" ref="C16" si="0">SUM(C17:C20)</f>
        <v>2780000</v>
      </c>
    </row>
    <row r="17" spans="1:3" x14ac:dyDescent="0.2">
      <c r="A17" s="61">
        <v>411100</v>
      </c>
      <c r="B17" s="62" t="s">
        <v>84</v>
      </c>
      <c r="C17" s="63">
        <v>2650000</v>
      </c>
    </row>
    <row r="18" spans="1:3" x14ac:dyDescent="0.2">
      <c r="A18" s="61">
        <v>411200</v>
      </c>
      <c r="B18" s="62" t="s">
        <v>207</v>
      </c>
      <c r="C18" s="63">
        <v>90000</v>
      </c>
    </row>
    <row r="19" spans="1:3" ht="37.5" x14ac:dyDescent="0.2">
      <c r="A19" s="61">
        <v>411300</v>
      </c>
      <c r="B19" s="62" t="s">
        <v>85</v>
      </c>
      <c r="C19" s="63">
        <v>15000</v>
      </c>
    </row>
    <row r="20" spans="1:3" x14ac:dyDescent="0.2">
      <c r="A20" s="61">
        <v>411400</v>
      </c>
      <c r="B20" s="62" t="s">
        <v>86</v>
      </c>
      <c r="C20" s="63">
        <v>25000</v>
      </c>
    </row>
    <row r="21" spans="1:3" ht="19.5" x14ac:dyDescent="0.2">
      <c r="A21" s="58">
        <v>412000</v>
      </c>
      <c r="B21" s="64" t="s">
        <v>199</v>
      </c>
      <c r="C21" s="60">
        <f t="shared" ref="C21" si="1">SUM(C22:C39)</f>
        <v>6954200</v>
      </c>
    </row>
    <row r="22" spans="1:3" x14ac:dyDescent="0.2">
      <c r="A22" s="61">
        <v>412100</v>
      </c>
      <c r="B22" s="100" t="s">
        <v>87</v>
      </c>
      <c r="C22" s="63">
        <v>47000</v>
      </c>
    </row>
    <row r="23" spans="1:3" x14ac:dyDescent="0.2">
      <c r="A23" s="61">
        <v>412200</v>
      </c>
      <c r="B23" s="62" t="s">
        <v>208</v>
      </c>
      <c r="C23" s="63">
        <v>300000</v>
      </c>
    </row>
    <row r="24" spans="1:3" x14ac:dyDescent="0.2">
      <c r="A24" s="61">
        <v>412300</v>
      </c>
      <c r="B24" s="62" t="s">
        <v>88</v>
      </c>
      <c r="C24" s="63">
        <v>100000.00000000001</v>
      </c>
    </row>
    <row r="25" spans="1:3" x14ac:dyDescent="0.2">
      <c r="A25" s="61">
        <v>412400</v>
      </c>
      <c r="B25" s="62" t="s">
        <v>89</v>
      </c>
      <c r="C25" s="63">
        <v>10000</v>
      </c>
    </row>
    <row r="26" spans="1:3" x14ac:dyDescent="0.2">
      <c r="A26" s="61">
        <v>412500</v>
      </c>
      <c r="B26" s="62" t="s">
        <v>90</v>
      </c>
      <c r="C26" s="63">
        <v>230000.00000000003</v>
      </c>
    </row>
    <row r="27" spans="1:3" x14ac:dyDescent="0.2">
      <c r="A27" s="61">
        <v>412600</v>
      </c>
      <c r="B27" s="62" t="s">
        <v>209</v>
      </c>
      <c r="C27" s="63">
        <v>229999.99999999997</v>
      </c>
    </row>
    <row r="28" spans="1:3" x14ac:dyDescent="0.2">
      <c r="A28" s="61">
        <v>412700</v>
      </c>
      <c r="B28" s="62" t="s">
        <v>196</v>
      </c>
      <c r="C28" s="63">
        <v>189200</v>
      </c>
    </row>
    <row r="29" spans="1:3" x14ac:dyDescent="0.2">
      <c r="A29" s="61">
        <v>412800</v>
      </c>
      <c r="B29" s="100" t="s">
        <v>210</v>
      </c>
      <c r="C29" s="63">
        <v>13000</v>
      </c>
    </row>
    <row r="30" spans="1:3" x14ac:dyDescent="0.2">
      <c r="A30" s="61">
        <v>412900</v>
      </c>
      <c r="B30" s="100" t="s">
        <v>515</v>
      </c>
      <c r="C30" s="63">
        <v>5000</v>
      </c>
    </row>
    <row r="31" spans="1:3" x14ac:dyDescent="0.2">
      <c r="A31" s="61">
        <v>412900</v>
      </c>
      <c r="B31" s="100" t="s">
        <v>287</v>
      </c>
      <c r="C31" s="63">
        <v>410000</v>
      </c>
    </row>
    <row r="32" spans="1:3" x14ac:dyDescent="0.2">
      <c r="A32" s="61">
        <v>412900</v>
      </c>
      <c r="B32" s="100" t="s">
        <v>304</v>
      </c>
      <c r="C32" s="63">
        <v>160000</v>
      </c>
    </row>
    <row r="33" spans="1:3" x14ac:dyDescent="0.2">
      <c r="A33" s="61">
        <v>412900</v>
      </c>
      <c r="B33" s="100" t="s">
        <v>305</v>
      </c>
      <c r="C33" s="63">
        <v>17500</v>
      </c>
    </row>
    <row r="34" spans="1:3" x14ac:dyDescent="0.2">
      <c r="A34" s="61">
        <v>412900</v>
      </c>
      <c r="B34" s="100" t="s">
        <v>306</v>
      </c>
      <c r="C34" s="63">
        <v>6000</v>
      </c>
    </row>
    <row r="35" spans="1:3" x14ac:dyDescent="0.2">
      <c r="A35" s="61">
        <v>412900</v>
      </c>
      <c r="B35" s="100" t="s">
        <v>288</v>
      </c>
      <c r="C35" s="63">
        <v>131000</v>
      </c>
    </row>
    <row r="36" spans="1:3" x14ac:dyDescent="0.2">
      <c r="A36" s="61">
        <v>412900</v>
      </c>
      <c r="B36" s="62" t="s">
        <v>289</v>
      </c>
      <c r="C36" s="63">
        <v>6000</v>
      </c>
    </row>
    <row r="37" spans="1:3" x14ac:dyDescent="0.2">
      <c r="A37" s="61">
        <v>412900</v>
      </c>
      <c r="B37" s="62" t="s">
        <v>516</v>
      </c>
      <c r="C37" s="63">
        <v>2733000</v>
      </c>
    </row>
    <row r="38" spans="1:3" x14ac:dyDescent="0.2">
      <c r="A38" s="61">
        <v>412900</v>
      </c>
      <c r="B38" s="62" t="s">
        <v>517</v>
      </c>
      <c r="C38" s="63">
        <v>1963000</v>
      </c>
    </row>
    <row r="39" spans="1:3" ht="18.75" customHeight="1" x14ac:dyDescent="0.2">
      <c r="A39" s="61">
        <v>412900</v>
      </c>
      <c r="B39" s="62" t="s">
        <v>518</v>
      </c>
      <c r="C39" s="63">
        <v>403500.00000000006</v>
      </c>
    </row>
    <row r="40" spans="1:3" ht="19.5" x14ac:dyDescent="0.2">
      <c r="A40" s="58">
        <v>510000</v>
      </c>
      <c r="B40" s="64" t="s">
        <v>146</v>
      </c>
      <c r="C40" s="60">
        <f>C41+C44</f>
        <v>349000</v>
      </c>
    </row>
    <row r="41" spans="1:3" ht="19.5" x14ac:dyDescent="0.2">
      <c r="A41" s="58">
        <v>511000</v>
      </c>
      <c r="B41" s="64" t="s">
        <v>147</v>
      </c>
      <c r="C41" s="60">
        <f>SUM(C42:C43)</f>
        <v>254000.00000000003</v>
      </c>
    </row>
    <row r="42" spans="1:3" x14ac:dyDescent="0.2">
      <c r="A42" s="61">
        <v>511200</v>
      </c>
      <c r="B42" s="62" t="s">
        <v>149</v>
      </c>
      <c r="C42" s="63">
        <v>174000.00000000003</v>
      </c>
    </row>
    <row r="43" spans="1:3" x14ac:dyDescent="0.2">
      <c r="A43" s="61">
        <v>511300</v>
      </c>
      <c r="B43" s="62" t="s">
        <v>150</v>
      </c>
      <c r="C43" s="63">
        <v>80000</v>
      </c>
    </row>
    <row r="44" spans="1:3" ht="19.5" x14ac:dyDescent="0.2">
      <c r="A44" s="58">
        <v>516000</v>
      </c>
      <c r="B44" s="64" t="s">
        <v>157</v>
      </c>
      <c r="C44" s="60">
        <f t="shared" ref="C44" si="2">C45</f>
        <v>95000</v>
      </c>
    </row>
    <row r="45" spans="1:3" x14ac:dyDescent="0.2">
      <c r="A45" s="61">
        <v>516100</v>
      </c>
      <c r="B45" s="62" t="s">
        <v>157</v>
      </c>
      <c r="C45" s="63">
        <v>95000</v>
      </c>
    </row>
    <row r="46" spans="1:3" s="73" customFormat="1" ht="19.5" x14ac:dyDescent="0.2">
      <c r="A46" s="58">
        <v>630000</v>
      </c>
      <c r="B46" s="64" t="s">
        <v>184</v>
      </c>
      <c r="C46" s="60">
        <f>0+C47</f>
        <v>101500</v>
      </c>
    </row>
    <row r="47" spans="1:3" s="73" customFormat="1" ht="19.5" x14ac:dyDescent="0.2">
      <c r="A47" s="58">
        <v>638000</v>
      </c>
      <c r="B47" s="64" t="s">
        <v>121</v>
      </c>
      <c r="C47" s="60">
        <f t="shared" ref="C47" si="3">C48</f>
        <v>101500</v>
      </c>
    </row>
    <row r="48" spans="1:3" x14ac:dyDescent="0.2">
      <c r="A48" s="61">
        <v>638100</v>
      </c>
      <c r="B48" s="62" t="s">
        <v>189</v>
      </c>
      <c r="C48" s="63">
        <v>101500</v>
      </c>
    </row>
    <row r="49" spans="1:3" x14ac:dyDescent="0.2">
      <c r="A49" s="101"/>
      <c r="B49" s="102" t="s">
        <v>222</v>
      </c>
      <c r="C49" s="103">
        <f>C15+C40+C46</f>
        <v>10184700</v>
      </c>
    </row>
    <row r="50" spans="1:3" s="53" customFormat="1" x14ac:dyDescent="0.2">
      <c r="A50" s="72"/>
      <c r="B50" s="104"/>
      <c r="C50" s="94"/>
    </row>
    <row r="51" spans="1:3" s="53" customFormat="1" x14ac:dyDescent="0.2">
      <c r="A51" s="70"/>
      <c r="B51" s="55"/>
      <c r="C51" s="105"/>
    </row>
    <row r="52" spans="1:3" s="53" customFormat="1" ht="19.5" x14ac:dyDescent="0.2">
      <c r="A52" s="66" t="s">
        <v>519</v>
      </c>
      <c r="B52" s="64"/>
      <c r="C52" s="105"/>
    </row>
    <row r="53" spans="1:3" s="53" customFormat="1" ht="19.5" x14ac:dyDescent="0.2">
      <c r="A53" s="66" t="s">
        <v>226</v>
      </c>
      <c r="B53" s="64"/>
      <c r="C53" s="105"/>
    </row>
    <row r="54" spans="1:3" s="53" customFormat="1" ht="19.5" x14ac:dyDescent="0.2">
      <c r="A54" s="66" t="s">
        <v>307</v>
      </c>
      <c r="B54" s="64"/>
      <c r="C54" s="105"/>
    </row>
    <row r="55" spans="1:3" s="53" customFormat="1" ht="19.5" x14ac:dyDescent="0.2">
      <c r="A55" s="66" t="s">
        <v>514</v>
      </c>
      <c r="B55" s="64"/>
      <c r="C55" s="105"/>
    </row>
    <row r="56" spans="1:3" s="53" customFormat="1" x14ac:dyDescent="0.2">
      <c r="A56" s="66"/>
      <c r="B56" s="57"/>
      <c r="C56" s="94"/>
    </row>
    <row r="57" spans="1:3" s="53" customFormat="1" ht="19.5" x14ac:dyDescent="0.2">
      <c r="A57" s="67">
        <v>410000</v>
      </c>
      <c r="B57" s="59" t="s">
        <v>83</v>
      </c>
      <c r="C57" s="106">
        <f>C58+C63+C78+0+C81</f>
        <v>10274200</v>
      </c>
    </row>
    <row r="58" spans="1:3" s="53" customFormat="1" ht="19.5" x14ac:dyDescent="0.2">
      <c r="A58" s="67">
        <v>411000</v>
      </c>
      <c r="B58" s="59" t="s">
        <v>194</v>
      </c>
      <c r="C58" s="106">
        <f t="shared" ref="C58" si="4">SUM(C59:C62)</f>
        <v>7333000</v>
      </c>
    </row>
    <row r="59" spans="1:3" s="53" customFormat="1" x14ac:dyDescent="0.2">
      <c r="A59" s="66">
        <v>411100</v>
      </c>
      <c r="B59" s="62" t="s">
        <v>84</v>
      </c>
      <c r="C59" s="63">
        <v>6700000</v>
      </c>
    </row>
    <row r="60" spans="1:3" s="53" customFormat="1" x14ac:dyDescent="0.2">
      <c r="A60" s="66">
        <v>411200</v>
      </c>
      <c r="B60" s="62" t="s">
        <v>207</v>
      </c>
      <c r="C60" s="63">
        <v>570000</v>
      </c>
    </row>
    <row r="61" spans="1:3" s="53" customFormat="1" ht="37.5" x14ac:dyDescent="0.2">
      <c r="A61" s="66">
        <v>411300</v>
      </c>
      <c r="B61" s="62" t="s">
        <v>85</v>
      </c>
      <c r="C61" s="63">
        <v>27500</v>
      </c>
    </row>
    <row r="62" spans="1:3" s="53" customFormat="1" x14ac:dyDescent="0.2">
      <c r="A62" s="66">
        <v>411400</v>
      </c>
      <c r="B62" s="62" t="s">
        <v>86</v>
      </c>
      <c r="C62" s="63">
        <v>35500</v>
      </c>
    </row>
    <row r="63" spans="1:3" s="53" customFormat="1" ht="19.5" x14ac:dyDescent="0.2">
      <c r="A63" s="67">
        <v>412000</v>
      </c>
      <c r="B63" s="64" t="s">
        <v>199</v>
      </c>
      <c r="C63" s="106">
        <f>SUM(C64:C77)</f>
        <v>2391200</v>
      </c>
    </row>
    <row r="64" spans="1:3" s="53" customFormat="1" x14ac:dyDescent="0.2">
      <c r="A64" s="66">
        <v>412200</v>
      </c>
      <c r="B64" s="62" t="s">
        <v>208</v>
      </c>
      <c r="C64" s="63">
        <v>146200</v>
      </c>
    </row>
    <row r="65" spans="1:3" s="53" customFormat="1" x14ac:dyDescent="0.2">
      <c r="A65" s="66">
        <v>412300</v>
      </c>
      <c r="B65" s="62" t="s">
        <v>88</v>
      </c>
      <c r="C65" s="63">
        <v>80000</v>
      </c>
    </row>
    <row r="66" spans="1:3" s="53" customFormat="1" x14ac:dyDescent="0.2">
      <c r="A66" s="66">
        <v>412500</v>
      </c>
      <c r="B66" s="62" t="s">
        <v>90</v>
      </c>
      <c r="C66" s="63">
        <v>95000.000000000015</v>
      </c>
    </row>
    <row r="67" spans="1:3" s="53" customFormat="1" x14ac:dyDescent="0.2">
      <c r="A67" s="66">
        <v>412600</v>
      </c>
      <c r="B67" s="62" t="s">
        <v>209</v>
      </c>
      <c r="C67" s="63">
        <v>237000</v>
      </c>
    </row>
    <row r="68" spans="1:3" s="53" customFormat="1" x14ac:dyDescent="0.2">
      <c r="A68" s="66">
        <v>412600</v>
      </c>
      <c r="B68" s="62" t="s">
        <v>520</v>
      </c>
      <c r="C68" s="63">
        <v>250000</v>
      </c>
    </row>
    <row r="69" spans="1:3" s="53" customFormat="1" x14ac:dyDescent="0.2">
      <c r="A69" s="66">
        <v>412700</v>
      </c>
      <c r="B69" s="62" t="s">
        <v>196</v>
      </c>
      <c r="C69" s="63">
        <v>171000</v>
      </c>
    </row>
    <row r="70" spans="1:3" s="53" customFormat="1" x14ac:dyDescent="0.2">
      <c r="A70" s="66">
        <v>412800</v>
      </c>
      <c r="B70" s="62" t="s">
        <v>210</v>
      </c>
      <c r="C70" s="63">
        <v>7000.0000000000009</v>
      </c>
    </row>
    <row r="71" spans="1:3" s="53" customFormat="1" x14ac:dyDescent="0.2">
      <c r="A71" s="66">
        <v>412900</v>
      </c>
      <c r="B71" s="100" t="s">
        <v>515</v>
      </c>
      <c r="C71" s="63">
        <v>4000</v>
      </c>
    </row>
    <row r="72" spans="1:3" s="53" customFormat="1" x14ac:dyDescent="0.2">
      <c r="A72" s="66">
        <v>412900</v>
      </c>
      <c r="B72" s="62" t="s">
        <v>521</v>
      </c>
      <c r="C72" s="63">
        <v>1000000</v>
      </c>
    </row>
    <row r="73" spans="1:3" s="53" customFormat="1" x14ac:dyDescent="0.2">
      <c r="A73" s="66">
        <v>412900</v>
      </c>
      <c r="B73" s="62" t="s">
        <v>287</v>
      </c>
      <c r="C73" s="63">
        <v>218000</v>
      </c>
    </row>
    <row r="74" spans="1:3" s="53" customFormat="1" x14ac:dyDescent="0.2">
      <c r="A74" s="66">
        <v>412900</v>
      </c>
      <c r="B74" s="100" t="s">
        <v>304</v>
      </c>
      <c r="C74" s="63">
        <v>40000</v>
      </c>
    </row>
    <row r="75" spans="1:3" s="53" customFormat="1" x14ac:dyDescent="0.2">
      <c r="A75" s="66">
        <v>412900</v>
      </c>
      <c r="B75" s="100" t="s">
        <v>305</v>
      </c>
      <c r="C75" s="63">
        <v>13000</v>
      </c>
    </row>
    <row r="76" spans="1:3" s="53" customFormat="1" x14ac:dyDescent="0.2">
      <c r="A76" s="66">
        <v>412900</v>
      </c>
      <c r="B76" s="62" t="s">
        <v>306</v>
      </c>
      <c r="C76" s="63">
        <v>9999.9999999999982</v>
      </c>
    </row>
    <row r="77" spans="1:3" s="53" customFormat="1" x14ac:dyDescent="0.2">
      <c r="A77" s="66">
        <v>412900</v>
      </c>
      <c r="B77" s="62" t="s">
        <v>522</v>
      </c>
      <c r="C77" s="63">
        <v>120000.00000000001</v>
      </c>
    </row>
    <row r="78" spans="1:3" s="53" customFormat="1" ht="19.5" x14ac:dyDescent="0.2">
      <c r="A78" s="67">
        <v>415000</v>
      </c>
      <c r="B78" s="64" t="s">
        <v>48</v>
      </c>
      <c r="C78" s="106">
        <f t="shared" ref="C78" si="5">SUM(C79:C80)</f>
        <v>530000</v>
      </c>
    </row>
    <row r="79" spans="1:3" s="53" customFormat="1" x14ac:dyDescent="0.2">
      <c r="A79" s="66">
        <v>415200</v>
      </c>
      <c r="B79" s="62" t="s">
        <v>480</v>
      </c>
      <c r="C79" s="63">
        <v>500000</v>
      </c>
    </row>
    <row r="80" spans="1:3" s="53" customFormat="1" x14ac:dyDescent="0.2">
      <c r="A80" s="66">
        <v>415200</v>
      </c>
      <c r="B80" s="62" t="s">
        <v>308</v>
      </c>
      <c r="C80" s="63">
        <v>30000</v>
      </c>
    </row>
    <row r="81" spans="1:3" s="65" customFormat="1" ht="19.5" x14ac:dyDescent="0.2">
      <c r="A81" s="58">
        <v>416000</v>
      </c>
      <c r="B81" s="64" t="s">
        <v>201</v>
      </c>
      <c r="C81" s="106">
        <f t="shared" ref="C81" si="6">C82</f>
        <v>20000</v>
      </c>
    </row>
    <row r="82" spans="1:3" s="53" customFormat="1" x14ac:dyDescent="0.2">
      <c r="A82" s="61">
        <v>416100</v>
      </c>
      <c r="B82" s="62" t="s">
        <v>223</v>
      </c>
      <c r="C82" s="63">
        <v>20000</v>
      </c>
    </row>
    <row r="83" spans="1:3" s="65" customFormat="1" ht="19.5" x14ac:dyDescent="0.2">
      <c r="A83" s="67">
        <v>480000</v>
      </c>
      <c r="B83" s="64" t="s">
        <v>142</v>
      </c>
      <c r="C83" s="106">
        <f t="shared" ref="C83:C84" si="7">C84</f>
        <v>2000</v>
      </c>
    </row>
    <row r="84" spans="1:3" s="65" customFormat="1" ht="19.5" x14ac:dyDescent="0.2">
      <c r="A84" s="67">
        <v>488000</v>
      </c>
      <c r="B84" s="64" t="s">
        <v>99</v>
      </c>
      <c r="C84" s="106">
        <f t="shared" si="7"/>
        <v>2000</v>
      </c>
    </row>
    <row r="85" spans="1:3" s="53" customFormat="1" x14ac:dyDescent="0.2">
      <c r="A85" s="66">
        <v>488100</v>
      </c>
      <c r="B85" s="62" t="s">
        <v>99</v>
      </c>
      <c r="C85" s="63">
        <v>2000</v>
      </c>
    </row>
    <row r="86" spans="1:3" s="53" customFormat="1" ht="19.5" x14ac:dyDescent="0.2">
      <c r="A86" s="67">
        <v>510000</v>
      </c>
      <c r="B86" s="64" t="s">
        <v>146</v>
      </c>
      <c r="C86" s="106">
        <f>C87+C91+0+0</f>
        <v>112000</v>
      </c>
    </row>
    <row r="87" spans="1:3" s="53" customFormat="1" ht="19.5" x14ac:dyDescent="0.2">
      <c r="A87" s="67">
        <v>511000</v>
      </c>
      <c r="B87" s="64" t="s">
        <v>147</v>
      </c>
      <c r="C87" s="106">
        <f>SUM(C88:C90)</f>
        <v>85000</v>
      </c>
    </row>
    <row r="88" spans="1:3" s="53" customFormat="1" x14ac:dyDescent="0.2">
      <c r="A88" s="66">
        <v>511200</v>
      </c>
      <c r="B88" s="62" t="s">
        <v>149</v>
      </c>
      <c r="C88" s="63">
        <v>0</v>
      </c>
    </row>
    <row r="89" spans="1:3" s="53" customFormat="1" x14ac:dyDescent="0.2">
      <c r="A89" s="66">
        <v>511300</v>
      </c>
      <c r="B89" s="62" t="s">
        <v>150</v>
      </c>
      <c r="C89" s="63">
        <v>20000</v>
      </c>
    </row>
    <row r="90" spans="1:3" s="53" customFormat="1" x14ac:dyDescent="0.2">
      <c r="A90" s="66">
        <v>511700</v>
      </c>
      <c r="B90" s="62" t="s">
        <v>153</v>
      </c>
      <c r="C90" s="63">
        <v>65000</v>
      </c>
    </row>
    <row r="91" spans="1:3" s="53" customFormat="1" ht="19.5" x14ac:dyDescent="0.2">
      <c r="A91" s="67">
        <v>516000</v>
      </c>
      <c r="B91" s="64" t="s">
        <v>157</v>
      </c>
      <c r="C91" s="106">
        <f t="shared" ref="C91" si="8">C92</f>
        <v>27000</v>
      </c>
    </row>
    <row r="92" spans="1:3" s="53" customFormat="1" x14ac:dyDescent="0.2">
      <c r="A92" s="66">
        <v>516100</v>
      </c>
      <c r="B92" s="62" t="s">
        <v>157</v>
      </c>
      <c r="C92" s="63">
        <v>27000</v>
      </c>
    </row>
    <row r="93" spans="1:3" s="65" customFormat="1" ht="19.5" x14ac:dyDescent="0.2">
      <c r="A93" s="67">
        <v>630000</v>
      </c>
      <c r="B93" s="64" t="s">
        <v>184</v>
      </c>
      <c r="C93" s="106">
        <f>C94+0</f>
        <v>127000</v>
      </c>
    </row>
    <row r="94" spans="1:3" s="65" customFormat="1" ht="19.5" x14ac:dyDescent="0.2">
      <c r="A94" s="67">
        <v>638000</v>
      </c>
      <c r="B94" s="64" t="s">
        <v>121</v>
      </c>
      <c r="C94" s="106">
        <f t="shared" ref="C94" si="9">C95</f>
        <v>127000</v>
      </c>
    </row>
    <row r="95" spans="1:3" s="53" customFormat="1" x14ac:dyDescent="0.2">
      <c r="A95" s="66">
        <v>638100</v>
      </c>
      <c r="B95" s="62" t="s">
        <v>189</v>
      </c>
      <c r="C95" s="63">
        <v>127000</v>
      </c>
    </row>
    <row r="96" spans="1:3" s="53" customFormat="1" x14ac:dyDescent="0.2">
      <c r="A96" s="88"/>
      <c r="B96" s="102" t="s">
        <v>222</v>
      </c>
      <c r="C96" s="107">
        <f>C57+C86+C93+C83</f>
        <v>10515200</v>
      </c>
    </row>
    <row r="97" spans="1:3" s="53" customFormat="1" x14ac:dyDescent="0.2">
      <c r="A97" s="72"/>
      <c r="B97" s="55"/>
      <c r="C97" s="105"/>
    </row>
    <row r="98" spans="1:3" s="53" customFormat="1" x14ac:dyDescent="0.2">
      <c r="A98" s="70"/>
      <c r="B98" s="55"/>
      <c r="C98" s="105"/>
    </row>
    <row r="99" spans="1:3" s="53" customFormat="1" ht="19.5" x14ac:dyDescent="0.2">
      <c r="A99" s="66" t="s">
        <v>523</v>
      </c>
      <c r="B99" s="64"/>
      <c r="C99" s="105"/>
    </row>
    <row r="100" spans="1:3" s="53" customFormat="1" ht="19.5" x14ac:dyDescent="0.2">
      <c r="A100" s="66" t="s">
        <v>226</v>
      </c>
      <c r="B100" s="64"/>
      <c r="C100" s="105"/>
    </row>
    <row r="101" spans="1:3" s="53" customFormat="1" ht="19.5" x14ac:dyDescent="0.2">
      <c r="A101" s="66" t="s">
        <v>309</v>
      </c>
      <c r="B101" s="64"/>
      <c r="C101" s="105"/>
    </row>
    <row r="102" spans="1:3" s="53" customFormat="1" ht="19.5" x14ac:dyDescent="0.2">
      <c r="A102" s="66" t="s">
        <v>514</v>
      </c>
      <c r="B102" s="64"/>
      <c r="C102" s="105"/>
    </row>
    <row r="103" spans="1:3" s="53" customFormat="1" x14ac:dyDescent="0.2">
      <c r="A103" s="66"/>
      <c r="B103" s="57"/>
      <c r="C103" s="94"/>
    </row>
    <row r="104" spans="1:3" s="53" customFormat="1" ht="19.5" x14ac:dyDescent="0.2">
      <c r="A104" s="67">
        <v>410000</v>
      </c>
      <c r="B104" s="59" t="s">
        <v>83</v>
      </c>
      <c r="C104" s="106">
        <f t="shared" ref="C104" si="10">C105+C110+C122+C124</f>
        <v>3348000</v>
      </c>
    </row>
    <row r="105" spans="1:3" s="53" customFormat="1" ht="19.5" x14ac:dyDescent="0.2">
      <c r="A105" s="67">
        <v>411000</v>
      </c>
      <c r="B105" s="59" t="s">
        <v>194</v>
      </c>
      <c r="C105" s="106">
        <f t="shared" ref="C105" si="11">SUM(C106:C109)</f>
        <v>2795000</v>
      </c>
    </row>
    <row r="106" spans="1:3" s="53" customFormat="1" x14ac:dyDescent="0.2">
      <c r="A106" s="66">
        <v>411100</v>
      </c>
      <c r="B106" s="62" t="s">
        <v>84</v>
      </c>
      <c r="C106" s="63">
        <v>2585000</v>
      </c>
    </row>
    <row r="107" spans="1:3" s="53" customFormat="1" x14ac:dyDescent="0.2">
      <c r="A107" s="66">
        <v>411200</v>
      </c>
      <c r="B107" s="62" t="s">
        <v>207</v>
      </c>
      <c r="C107" s="63">
        <v>162000</v>
      </c>
    </row>
    <row r="108" spans="1:3" s="53" customFormat="1" ht="37.5" x14ac:dyDescent="0.2">
      <c r="A108" s="66">
        <v>411300</v>
      </c>
      <c r="B108" s="62" t="s">
        <v>85</v>
      </c>
      <c r="C108" s="63">
        <v>23000</v>
      </c>
    </row>
    <row r="109" spans="1:3" s="53" customFormat="1" x14ac:dyDescent="0.2">
      <c r="A109" s="66">
        <v>411400</v>
      </c>
      <c r="B109" s="62" t="s">
        <v>86</v>
      </c>
      <c r="C109" s="63">
        <v>25000</v>
      </c>
    </row>
    <row r="110" spans="1:3" s="53" customFormat="1" ht="19.5" x14ac:dyDescent="0.2">
      <c r="A110" s="67">
        <v>412000</v>
      </c>
      <c r="B110" s="64" t="s">
        <v>199</v>
      </c>
      <c r="C110" s="106">
        <f t="shared" ref="C110" si="12">SUM(C111:C121)</f>
        <v>364000</v>
      </c>
    </row>
    <row r="111" spans="1:3" s="53" customFormat="1" x14ac:dyDescent="0.2">
      <c r="A111" s="66">
        <v>412200</v>
      </c>
      <c r="B111" s="62" t="s">
        <v>208</v>
      </c>
      <c r="C111" s="63">
        <v>14000</v>
      </c>
    </row>
    <row r="112" spans="1:3" s="53" customFormat="1" x14ac:dyDescent="0.2">
      <c r="A112" s="66">
        <v>412300</v>
      </c>
      <c r="B112" s="62" t="s">
        <v>88</v>
      </c>
      <c r="C112" s="63">
        <v>34000</v>
      </c>
    </row>
    <row r="113" spans="1:3" s="53" customFormat="1" x14ac:dyDescent="0.2">
      <c r="A113" s="66">
        <v>412500</v>
      </c>
      <c r="B113" s="62" t="s">
        <v>90</v>
      </c>
      <c r="C113" s="63">
        <v>26000</v>
      </c>
    </row>
    <row r="114" spans="1:3" s="53" customFormat="1" x14ac:dyDescent="0.2">
      <c r="A114" s="66">
        <v>412600</v>
      </c>
      <c r="B114" s="62" t="s">
        <v>209</v>
      </c>
      <c r="C114" s="63">
        <v>46000</v>
      </c>
    </row>
    <row r="115" spans="1:3" s="53" customFormat="1" x14ac:dyDescent="0.2">
      <c r="A115" s="66">
        <v>412700</v>
      </c>
      <c r="B115" s="62" t="s">
        <v>196</v>
      </c>
      <c r="C115" s="63">
        <v>18000</v>
      </c>
    </row>
    <row r="116" spans="1:3" s="53" customFormat="1" x14ac:dyDescent="0.2">
      <c r="A116" s="66">
        <v>412900</v>
      </c>
      <c r="B116" s="100" t="s">
        <v>515</v>
      </c>
      <c r="C116" s="63">
        <v>1500</v>
      </c>
    </row>
    <row r="117" spans="1:3" s="53" customFormat="1" x14ac:dyDescent="0.2">
      <c r="A117" s="66">
        <v>412900</v>
      </c>
      <c r="B117" s="100" t="s">
        <v>290</v>
      </c>
      <c r="C117" s="63">
        <v>190000</v>
      </c>
    </row>
    <row r="118" spans="1:3" s="53" customFormat="1" x14ac:dyDescent="0.2">
      <c r="A118" s="66">
        <v>412900</v>
      </c>
      <c r="B118" s="100" t="s">
        <v>304</v>
      </c>
      <c r="C118" s="63">
        <v>16000</v>
      </c>
    </row>
    <row r="119" spans="1:3" s="53" customFormat="1" x14ac:dyDescent="0.2">
      <c r="A119" s="66">
        <v>412900</v>
      </c>
      <c r="B119" s="100" t="s">
        <v>305</v>
      </c>
      <c r="C119" s="63">
        <v>8000</v>
      </c>
    </row>
    <row r="120" spans="1:3" s="53" customFormat="1" x14ac:dyDescent="0.2">
      <c r="A120" s="66">
        <v>412900</v>
      </c>
      <c r="B120" s="100" t="s">
        <v>306</v>
      </c>
      <c r="C120" s="63">
        <v>5500</v>
      </c>
    </row>
    <row r="121" spans="1:3" s="53" customFormat="1" x14ac:dyDescent="0.2">
      <c r="A121" s="66">
        <v>412900</v>
      </c>
      <c r="B121" s="62" t="s">
        <v>289</v>
      </c>
      <c r="C121" s="63">
        <v>5000</v>
      </c>
    </row>
    <row r="122" spans="1:3" s="53" customFormat="1" ht="19.5" x14ac:dyDescent="0.2">
      <c r="A122" s="67">
        <v>415000</v>
      </c>
      <c r="B122" s="64" t="s">
        <v>48</v>
      </c>
      <c r="C122" s="106">
        <f t="shared" ref="C122" si="13">SUM(C123:C123)</f>
        <v>175000</v>
      </c>
    </row>
    <row r="123" spans="1:3" s="53" customFormat="1" x14ac:dyDescent="0.2">
      <c r="A123" s="66">
        <v>415200</v>
      </c>
      <c r="B123" s="62" t="s">
        <v>291</v>
      </c>
      <c r="C123" s="63">
        <v>175000</v>
      </c>
    </row>
    <row r="124" spans="1:3" s="65" customFormat="1" ht="39" x14ac:dyDescent="0.2">
      <c r="A124" s="67">
        <v>418000</v>
      </c>
      <c r="B124" s="64" t="s">
        <v>203</v>
      </c>
      <c r="C124" s="106">
        <f t="shared" ref="C124" si="14">C125</f>
        <v>14000</v>
      </c>
    </row>
    <row r="125" spans="1:3" s="53" customFormat="1" x14ac:dyDescent="0.2">
      <c r="A125" s="21">
        <v>418400</v>
      </c>
      <c r="B125" s="62" t="s">
        <v>141</v>
      </c>
      <c r="C125" s="63">
        <v>14000</v>
      </c>
    </row>
    <row r="126" spans="1:3" s="65" customFormat="1" ht="19.5" x14ac:dyDescent="0.2">
      <c r="A126" s="67">
        <v>480000</v>
      </c>
      <c r="B126" s="64" t="s">
        <v>142</v>
      </c>
      <c r="C126" s="106">
        <f t="shared" ref="C126:C127" si="15">C127</f>
        <v>4000</v>
      </c>
    </row>
    <row r="127" spans="1:3" s="65" customFormat="1" ht="19.5" x14ac:dyDescent="0.2">
      <c r="A127" s="67">
        <v>488000</v>
      </c>
      <c r="B127" s="64" t="s">
        <v>99</v>
      </c>
      <c r="C127" s="106">
        <f t="shared" si="15"/>
        <v>4000</v>
      </c>
    </row>
    <row r="128" spans="1:3" s="53" customFormat="1" x14ac:dyDescent="0.2">
      <c r="A128" s="66">
        <v>488100</v>
      </c>
      <c r="B128" s="62" t="s">
        <v>99</v>
      </c>
      <c r="C128" s="63">
        <v>4000</v>
      </c>
    </row>
    <row r="129" spans="1:3" s="53" customFormat="1" ht="19.5" x14ac:dyDescent="0.2">
      <c r="A129" s="67">
        <v>510000</v>
      </c>
      <c r="B129" s="64" t="s">
        <v>146</v>
      </c>
      <c r="C129" s="106">
        <f t="shared" ref="C129" si="16">C130+C132</f>
        <v>155000</v>
      </c>
    </row>
    <row r="130" spans="1:3" s="53" customFormat="1" ht="19.5" x14ac:dyDescent="0.2">
      <c r="A130" s="67">
        <v>511000</v>
      </c>
      <c r="B130" s="64" t="s">
        <v>147</v>
      </c>
      <c r="C130" s="106">
        <f t="shared" ref="C130" si="17">SUM(C131:C131)</f>
        <v>150000</v>
      </c>
    </row>
    <row r="131" spans="1:3" s="53" customFormat="1" x14ac:dyDescent="0.2">
      <c r="A131" s="66">
        <v>511300</v>
      </c>
      <c r="B131" s="62" t="s">
        <v>150</v>
      </c>
      <c r="C131" s="63">
        <v>150000</v>
      </c>
    </row>
    <row r="132" spans="1:3" s="53" customFormat="1" ht="19.5" x14ac:dyDescent="0.2">
      <c r="A132" s="67">
        <v>516000</v>
      </c>
      <c r="B132" s="64" t="s">
        <v>157</v>
      </c>
      <c r="C132" s="106">
        <f t="shared" ref="C132" si="18">C133</f>
        <v>5000.0000000000009</v>
      </c>
    </row>
    <row r="133" spans="1:3" s="53" customFormat="1" x14ac:dyDescent="0.2">
      <c r="A133" s="66">
        <v>516100</v>
      </c>
      <c r="B133" s="62" t="s">
        <v>157</v>
      </c>
      <c r="C133" s="63">
        <v>5000.0000000000009</v>
      </c>
    </row>
    <row r="134" spans="1:3" s="65" customFormat="1" ht="19.5" x14ac:dyDescent="0.2">
      <c r="A134" s="67">
        <v>630000</v>
      </c>
      <c r="B134" s="64" t="s">
        <v>184</v>
      </c>
      <c r="C134" s="106">
        <f>C135+0</f>
        <v>32000</v>
      </c>
    </row>
    <row r="135" spans="1:3" s="65" customFormat="1" ht="19.5" x14ac:dyDescent="0.2">
      <c r="A135" s="67">
        <v>638000</v>
      </c>
      <c r="B135" s="64" t="s">
        <v>121</v>
      </c>
      <c r="C135" s="106">
        <f t="shared" ref="C135" si="19">C136</f>
        <v>32000</v>
      </c>
    </row>
    <row r="136" spans="1:3" s="53" customFormat="1" x14ac:dyDescent="0.2">
      <c r="A136" s="66">
        <v>638100</v>
      </c>
      <c r="B136" s="62" t="s">
        <v>189</v>
      </c>
      <c r="C136" s="63">
        <v>32000</v>
      </c>
    </row>
    <row r="137" spans="1:3" s="53" customFormat="1" x14ac:dyDescent="0.2">
      <c r="A137" s="88"/>
      <c r="B137" s="102" t="s">
        <v>222</v>
      </c>
      <c r="C137" s="107">
        <f>C104+C129+C134+C126</f>
        <v>3539000</v>
      </c>
    </row>
    <row r="138" spans="1:3" s="53" customFormat="1" x14ac:dyDescent="0.2">
      <c r="A138" s="72"/>
      <c r="B138" s="55"/>
      <c r="C138" s="94"/>
    </row>
    <row r="139" spans="1:3" s="53" customFormat="1" x14ac:dyDescent="0.2">
      <c r="A139" s="70"/>
      <c r="B139" s="55"/>
      <c r="C139" s="105"/>
    </row>
    <row r="140" spans="1:3" s="53" customFormat="1" ht="19.5" x14ac:dyDescent="0.2">
      <c r="A140" s="66" t="s">
        <v>524</v>
      </c>
      <c r="B140" s="64"/>
      <c r="C140" s="105"/>
    </row>
    <row r="141" spans="1:3" s="53" customFormat="1" ht="19.5" x14ac:dyDescent="0.2">
      <c r="A141" s="66" t="s">
        <v>227</v>
      </c>
      <c r="B141" s="64"/>
      <c r="C141" s="105"/>
    </row>
    <row r="142" spans="1:3" s="53" customFormat="1" ht="19.5" x14ac:dyDescent="0.2">
      <c r="A142" s="66" t="s">
        <v>310</v>
      </c>
      <c r="B142" s="64"/>
      <c r="C142" s="105"/>
    </row>
    <row r="143" spans="1:3" s="53" customFormat="1" ht="19.5" x14ac:dyDescent="0.2">
      <c r="A143" s="66" t="s">
        <v>514</v>
      </c>
      <c r="B143" s="64"/>
      <c r="C143" s="105"/>
    </row>
    <row r="144" spans="1:3" s="53" customFormat="1" x14ac:dyDescent="0.2">
      <c r="A144" s="66"/>
      <c r="B144" s="57"/>
      <c r="C144" s="94"/>
    </row>
    <row r="145" spans="1:3" s="53" customFormat="1" ht="19.5" x14ac:dyDescent="0.2">
      <c r="A145" s="67">
        <v>410000</v>
      </c>
      <c r="B145" s="59" t="s">
        <v>83</v>
      </c>
      <c r="C145" s="106">
        <f t="shared" ref="C145" si="20">C146+C151</f>
        <v>384600</v>
      </c>
    </row>
    <row r="146" spans="1:3" s="53" customFormat="1" ht="19.5" x14ac:dyDescent="0.2">
      <c r="A146" s="67">
        <v>411000</v>
      </c>
      <c r="B146" s="59" t="s">
        <v>194</v>
      </c>
      <c r="C146" s="106">
        <f t="shared" ref="C146" si="21">SUM(C147:C150)</f>
        <v>222400</v>
      </c>
    </row>
    <row r="147" spans="1:3" s="53" customFormat="1" x14ac:dyDescent="0.2">
      <c r="A147" s="66">
        <v>411100</v>
      </c>
      <c r="B147" s="62" t="s">
        <v>84</v>
      </c>
      <c r="C147" s="63">
        <v>207000</v>
      </c>
    </row>
    <row r="148" spans="1:3" s="53" customFormat="1" x14ac:dyDescent="0.2">
      <c r="A148" s="66">
        <v>411200</v>
      </c>
      <c r="B148" s="62" t="s">
        <v>207</v>
      </c>
      <c r="C148" s="63">
        <v>4000</v>
      </c>
    </row>
    <row r="149" spans="1:3" s="53" customFormat="1" ht="37.5" x14ac:dyDescent="0.2">
      <c r="A149" s="66">
        <v>411300</v>
      </c>
      <c r="B149" s="62" t="s">
        <v>85</v>
      </c>
      <c r="C149" s="63">
        <v>9400</v>
      </c>
    </row>
    <row r="150" spans="1:3" s="53" customFormat="1" x14ac:dyDescent="0.2">
      <c r="A150" s="66">
        <v>411400</v>
      </c>
      <c r="B150" s="62" t="s">
        <v>86</v>
      </c>
      <c r="C150" s="63">
        <v>2000.0000000000005</v>
      </c>
    </row>
    <row r="151" spans="1:3" s="53" customFormat="1" ht="19.5" x14ac:dyDescent="0.2">
      <c r="A151" s="67">
        <v>412000</v>
      </c>
      <c r="B151" s="64" t="s">
        <v>199</v>
      </c>
      <c r="C151" s="106">
        <f>SUM(C152:C161)</f>
        <v>162200</v>
      </c>
    </row>
    <row r="152" spans="1:3" s="53" customFormat="1" x14ac:dyDescent="0.2">
      <c r="A152" s="66">
        <v>412200</v>
      </c>
      <c r="B152" s="62" t="s">
        <v>208</v>
      </c>
      <c r="C152" s="63">
        <v>6200</v>
      </c>
    </row>
    <row r="153" spans="1:3" s="53" customFormat="1" x14ac:dyDescent="0.2">
      <c r="A153" s="66">
        <v>412300</v>
      </c>
      <c r="B153" s="62" t="s">
        <v>88</v>
      </c>
      <c r="C153" s="63">
        <v>2800</v>
      </c>
    </row>
    <row r="154" spans="1:3" s="53" customFormat="1" x14ac:dyDescent="0.2">
      <c r="A154" s="66">
        <v>412500</v>
      </c>
      <c r="B154" s="62" t="s">
        <v>90</v>
      </c>
      <c r="C154" s="63">
        <v>1000</v>
      </c>
    </row>
    <row r="155" spans="1:3" s="53" customFormat="1" x14ac:dyDescent="0.2">
      <c r="A155" s="66">
        <v>412600</v>
      </c>
      <c r="B155" s="62" t="s">
        <v>209</v>
      </c>
      <c r="C155" s="63">
        <v>4600</v>
      </c>
    </row>
    <row r="156" spans="1:3" s="53" customFormat="1" x14ac:dyDescent="0.2">
      <c r="A156" s="66">
        <v>412700</v>
      </c>
      <c r="B156" s="62" t="s">
        <v>196</v>
      </c>
      <c r="C156" s="63">
        <v>1300</v>
      </c>
    </row>
    <row r="157" spans="1:3" s="53" customFormat="1" x14ac:dyDescent="0.2">
      <c r="A157" s="66">
        <v>412900</v>
      </c>
      <c r="B157" s="62" t="s">
        <v>287</v>
      </c>
      <c r="C157" s="63">
        <v>144000</v>
      </c>
    </row>
    <row r="158" spans="1:3" s="53" customFormat="1" x14ac:dyDescent="0.2">
      <c r="A158" s="66">
        <v>412900</v>
      </c>
      <c r="B158" s="100" t="s">
        <v>304</v>
      </c>
      <c r="C158" s="63">
        <v>1500</v>
      </c>
    </row>
    <row r="159" spans="1:3" s="53" customFormat="1" x14ac:dyDescent="0.2">
      <c r="A159" s="66">
        <v>412900</v>
      </c>
      <c r="B159" s="100" t="s">
        <v>305</v>
      </c>
      <c r="C159" s="63">
        <v>300</v>
      </c>
    </row>
    <row r="160" spans="1:3" s="53" customFormat="1" x14ac:dyDescent="0.2">
      <c r="A160" s="66">
        <v>412900</v>
      </c>
      <c r="B160" s="100" t="s">
        <v>306</v>
      </c>
      <c r="C160" s="63">
        <v>400</v>
      </c>
    </row>
    <row r="161" spans="1:3" s="53" customFormat="1" x14ac:dyDescent="0.2">
      <c r="A161" s="66">
        <v>412900</v>
      </c>
      <c r="B161" s="62" t="s">
        <v>289</v>
      </c>
      <c r="C161" s="63">
        <v>100</v>
      </c>
    </row>
    <row r="162" spans="1:3" s="65" customFormat="1" ht="19.5" x14ac:dyDescent="0.2">
      <c r="A162" s="67">
        <v>510000</v>
      </c>
      <c r="B162" s="64" t="s">
        <v>146</v>
      </c>
      <c r="C162" s="106">
        <f t="shared" ref="C162" si="22">C163+C165</f>
        <v>3500</v>
      </c>
    </row>
    <row r="163" spans="1:3" s="65" customFormat="1" ht="19.5" x14ac:dyDescent="0.2">
      <c r="A163" s="67">
        <v>511000</v>
      </c>
      <c r="B163" s="64" t="s">
        <v>147</v>
      </c>
      <c r="C163" s="106">
        <f t="shared" ref="C163" si="23">C164</f>
        <v>2500</v>
      </c>
    </row>
    <row r="164" spans="1:3" s="53" customFormat="1" x14ac:dyDescent="0.2">
      <c r="A164" s="66">
        <v>511300</v>
      </c>
      <c r="B164" s="62" t="s">
        <v>150</v>
      </c>
      <c r="C164" s="63">
        <v>2500</v>
      </c>
    </row>
    <row r="165" spans="1:3" s="65" customFormat="1" ht="19.5" x14ac:dyDescent="0.2">
      <c r="A165" s="67">
        <v>516000</v>
      </c>
      <c r="B165" s="64" t="s">
        <v>157</v>
      </c>
      <c r="C165" s="106">
        <f t="shared" ref="C165" si="24">C166</f>
        <v>1000</v>
      </c>
    </row>
    <row r="166" spans="1:3" s="53" customFormat="1" x14ac:dyDescent="0.2">
      <c r="A166" s="66">
        <v>516100</v>
      </c>
      <c r="B166" s="62" t="s">
        <v>157</v>
      </c>
      <c r="C166" s="63">
        <v>1000</v>
      </c>
    </row>
    <row r="167" spans="1:3" s="65" customFormat="1" ht="19.5" x14ac:dyDescent="0.2">
      <c r="A167" s="67">
        <v>630000</v>
      </c>
      <c r="B167" s="64" t="s">
        <v>311</v>
      </c>
      <c r="C167" s="106">
        <f>0+C168</f>
        <v>10900</v>
      </c>
    </row>
    <row r="168" spans="1:3" s="65" customFormat="1" ht="19.5" x14ac:dyDescent="0.2">
      <c r="A168" s="67">
        <v>638000</v>
      </c>
      <c r="B168" s="64" t="s">
        <v>121</v>
      </c>
      <c r="C168" s="106">
        <f t="shared" ref="C168" si="25">C169</f>
        <v>10900</v>
      </c>
    </row>
    <row r="169" spans="1:3" s="53" customFormat="1" x14ac:dyDescent="0.2">
      <c r="A169" s="66">
        <v>638100</v>
      </c>
      <c r="B169" s="62" t="s">
        <v>189</v>
      </c>
      <c r="C169" s="63">
        <v>10900</v>
      </c>
    </row>
    <row r="170" spans="1:3" s="53" customFormat="1" x14ac:dyDescent="0.2">
      <c r="A170" s="108"/>
      <c r="B170" s="102" t="s">
        <v>222</v>
      </c>
      <c r="C170" s="107">
        <f>C145+C162+C167</f>
        <v>399000</v>
      </c>
    </row>
    <row r="171" spans="1:3" s="53" customFormat="1" x14ac:dyDescent="0.2">
      <c r="A171" s="93"/>
      <c r="B171" s="55"/>
      <c r="C171" s="94"/>
    </row>
    <row r="172" spans="1:3" s="53" customFormat="1" x14ac:dyDescent="0.2">
      <c r="A172" s="70"/>
      <c r="B172" s="55"/>
      <c r="C172" s="105"/>
    </row>
    <row r="173" spans="1:3" s="53" customFormat="1" ht="19.5" x14ac:dyDescent="0.2">
      <c r="A173" s="66" t="s">
        <v>525</v>
      </c>
      <c r="B173" s="64"/>
      <c r="C173" s="105"/>
    </row>
    <row r="174" spans="1:3" s="53" customFormat="1" ht="19.5" x14ac:dyDescent="0.2">
      <c r="A174" s="66" t="s">
        <v>226</v>
      </c>
      <c r="B174" s="64"/>
      <c r="C174" s="105"/>
    </row>
    <row r="175" spans="1:3" s="53" customFormat="1" ht="19.5" x14ac:dyDescent="0.2">
      <c r="A175" s="66" t="s">
        <v>312</v>
      </c>
      <c r="B175" s="64"/>
      <c r="C175" s="105"/>
    </row>
    <row r="176" spans="1:3" s="53" customFormat="1" ht="19.5" x14ac:dyDescent="0.2">
      <c r="A176" s="66" t="s">
        <v>514</v>
      </c>
      <c r="B176" s="64"/>
      <c r="C176" s="105"/>
    </row>
    <row r="177" spans="1:3" s="53" customFormat="1" x14ac:dyDescent="0.2">
      <c r="A177" s="66"/>
      <c r="B177" s="57"/>
      <c r="C177" s="94"/>
    </row>
    <row r="178" spans="1:3" s="53" customFormat="1" ht="19.5" x14ac:dyDescent="0.2">
      <c r="A178" s="67">
        <v>410000</v>
      </c>
      <c r="B178" s="59" t="s">
        <v>83</v>
      </c>
      <c r="C178" s="106">
        <f t="shared" ref="C178" si="26">C179+C184</f>
        <v>853400</v>
      </c>
    </row>
    <row r="179" spans="1:3" s="53" customFormat="1" ht="19.5" x14ac:dyDescent="0.2">
      <c r="A179" s="67">
        <v>411000</v>
      </c>
      <c r="B179" s="59" t="s">
        <v>194</v>
      </c>
      <c r="C179" s="106">
        <f t="shared" ref="C179" si="27">SUM(C180:C183)</f>
        <v>765400</v>
      </c>
    </row>
    <row r="180" spans="1:3" s="53" customFormat="1" x14ac:dyDescent="0.2">
      <c r="A180" s="66">
        <v>411100</v>
      </c>
      <c r="B180" s="62" t="s">
        <v>84</v>
      </c>
      <c r="C180" s="63">
        <v>733000</v>
      </c>
    </row>
    <row r="181" spans="1:3" s="53" customFormat="1" x14ac:dyDescent="0.2">
      <c r="A181" s="66">
        <v>411200</v>
      </c>
      <c r="B181" s="62" t="s">
        <v>207</v>
      </c>
      <c r="C181" s="63">
        <v>12200</v>
      </c>
    </row>
    <row r="182" spans="1:3" s="53" customFormat="1" ht="37.5" x14ac:dyDescent="0.2">
      <c r="A182" s="66">
        <v>411300</v>
      </c>
      <c r="B182" s="62" t="s">
        <v>85</v>
      </c>
      <c r="C182" s="63">
        <v>10000</v>
      </c>
    </row>
    <row r="183" spans="1:3" s="53" customFormat="1" x14ac:dyDescent="0.2">
      <c r="A183" s="66">
        <v>411400</v>
      </c>
      <c r="B183" s="62" t="s">
        <v>86</v>
      </c>
      <c r="C183" s="63">
        <v>10200</v>
      </c>
    </row>
    <row r="184" spans="1:3" s="53" customFormat="1" ht="19.5" x14ac:dyDescent="0.2">
      <c r="A184" s="67">
        <v>412000</v>
      </c>
      <c r="B184" s="64" t="s">
        <v>199</v>
      </c>
      <c r="C184" s="106">
        <f t="shared" ref="C184" si="28">SUM(C185:C196)</f>
        <v>88000</v>
      </c>
    </row>
    <row r="185" spans="1:3" s="53" customFormat="1" x14ac:dyDescent="0.2">
      <c r="A185" s="66">
        <v>412100</v>
      </c>
      <c r="B185" s="62" t="s">
        <v>87</v>
      </c>
      <c r="C185" s="63">
        <v>43000</v>
      </c>
    </row>
    <row r="186" spans="1:3" s="53" customFormat="1" x14ac:dyDescent="0.2">
      <c r="A186" s="66">
        <v>412200</v>
      </c>
      <c r="B186" s="62" t="s">
        <v>208</v>
      </c>
      <c r="C186" s="63">
        <v>28000</v>
      </c>
    </row>
    <row r="187" spans="1:3" s="53" customFormat="1" x14ac:dyDescent="0.2">
      <c r="A187" s="66">
        <v>412300</v>
      </c>
      <c r="B187" s="62" t="s">
        <v>88</v>
      </c>
      <c r="C187" s="63">
        <v>2500</v>
      </c>
    </row>
    <row r="188" spans="1:3" s="53" customFormat="1" x14ac:dyDescent="0.2">
      <c r="A188" s="66">
        <v>412500</v>
      </c>
      <c r="B188" s="62" t="s">
        <v>90</v>
      </c>
      <c r="C188" s="63">
        <v>1700</v>
      </c>
    </row>
    <row r="189" spans="1:3" s="53" customFormat="1" x14ac:dyDescent="0.2">
      <c r="A189" s="66">
        <v>412600</v>
      </c>
      <c r="B189" s="62" t="s">
        <v>209</v>
      </c>
      <c r="C189" s="63">
        <v>3000</v>
      </c>
    </row>
    <row r="190" spans="1:3" s="53" customFormat="1" x14ac:dyDescent="0.2">
      <c r="A190" s="66">
        <v>412700</v>
      </c>
      <c r="B190" s="62" t="s">
        <v>196</v>
      </c>
      <c r="C190" s="63">
        <v>3800</v>
      </c>
    </row>
    <row r="191" spans="1:3" s="53" customFormat="1" x14ac:dyDescent="0.2">
      <c r="A191" s="66">
        <v>412900</v>
      </c>
      <c r="B191" s="62" t="s">
        <v>515</v>
      </c>
      <c r="C191" s="63">
        <v>200</v>
      </c>
    </row>
    <row r="192" spans="1:3" s="53" customFormat="1" x14ac:dyDescent="0.2">
      <c r="A192" s="66">
        <v>412900</v>
      </c>
      <c r="B192" s="100" t="s">
        <v>287</v>
      </c>
      <c r="C192" s="63">
        <v>700</v>
      </c>
    </row>
    <row r="193" spans="1:3" s="53" customFormat="1" x14ac:dyDescent="0.2">
      <c r="A193" s="66">
        <v>412900</v>
      </c>
      <c r="B193" s="100" t="s">
        <v>304</v>
      </c>
      <c r="C193" s="63">
        <v>300</v>
      </c>
    </row>
    <row r="194" spans="1:3" s="53" customFormat="1" x14ac:dyDescent="0.2">
      <c r="A194" s="66">
        <v>412900</v>
      </c>
      <c r="B194" s="100" t="s">
        <v>305</v>
      </c>
      <c r="C194" s="63">
        <v>1200</v>
      </c>
    </row>
    <row r="195" spans="1:3" s="53" customFormat="1" x14ac:dyDescent="0.2">
      <c r="A195" s="66">
        <v>412900</v>
      </c>
      <c r="B195" s="100" t="s">
        <v>306</v>
      </c>
      <c r="C195" s="63">
        <v>1500</v>
      </c>
    </row>
    <row r="196" spans="1:3" s="53" customFormat="1" x14ac:dyDescent="0.2">
      <c r="A196" s="66">
        <v>412900</v>
      </c>
      <c r="B196" s="62" t="s">
        <v>289</v>
      </c>
      <c r="C196" s="63">
        <v>2100</v>
      </c>
    </row>
    <row r="197" spans="1:3" s="53" customFormat="1" ht="19.5" x14ac:dyDescent="0.2">
      <c r="A197" s="67">
        <v>510000</v>
      </c>
      <c r="B197" s="64" t="s">
        <v>146</v>
      </c>
      <c r="C197" s="106">
        <f t="shared" ref="C197" si="29">C198+C200</f>
        <v>3000</v>
      </c>
    </row>
    <row r="198" spans="1:3" s="53" customFormat="1" ht="19.5" x14ac:dyDescent="0.2">
      <c r="A198" s="67">
        <v>511000</v>
      </c>
      <c r="B198" s="64" t="s">
        <v>147</v>
      </c>
      <c r="C198" s="106">
        <f t="shared" ref="C198" si="30">SUM(C199:C199)</f>
        <v>2000</v>
      </c>
    </row>
    <row r="199" spans="1:3" s="53" customFormat="1" x14ac:dyDescent="0.2">
      <c r="A199" s="66">
        <v>511300</v>
      </c>
      <c r="B199" s="62" t="s">
        <v>150</v>
      </c>
      <c r="C199" s="63">
        <v>2000</v>
      </c>
    </row>
    <row r="200" spans="1:3" s="53" customFormat="1" ht="19.5" x14ac:dyDescent="0.2">
      <c r="A200" s="67">
        <v>516000</v>
      </c>
      <c r="B200" s="64" t="s">
        <v>157</v>
      </c>
      <c r="C200" s="106">
        <f t="shared" ref="C200" si="31">C201</f>
        <v>1000</v>
      </c>
    </row>
    <row r="201" spans="1:3" s="53" customFormat="1" x14ac:dyDescent="0.2">
      <c r="A201" s="66">
        <v>516100</v>
      </c>
      <c r="B201" s="62" t="s">
        <v>157</v>
      </c>
      <c r="C201" s="63">
        <v>1000</v>
      </c>
    </row>
    <row r="202" spans="1:3" s="53" customFormat="1" x14ac:dyDescent="0.2">
      <c r="A202" s="88"/>
      <c r="B202" s="102" t="s">
        <v>222</v>
      </c>
      <c r="C202" s="107">
        <f>C178+C197+0</f>
        <v>856400</v>
      </c>
    </row>
    <row r="203" spans="1:3" s="53" customFormat="1" x14ac:dyDescent="0.2">
      <c r="A203" s="72"/>
      <c r="B203" s="55"/>
      <c r="C203" s="94"/>
    </row>
    <row r="204" spans="1:3" s="53" customFormat="1" x14ac:dyDescent="0.2">
      <c r="A204" s="70"/>
      <c r="B204" s="55"/>
      <c r="C204" s="105"/>
    </row>
    <row r="205" spans="1:3" s="53" customFormat="1" ht="19.5" x14ac:dyDescent="0.2">
      <c r="A205" s="66" t="s">
        <v>526</v>
      </c>
      <c r="B205" s="64"/>
      <c r="C205" s="105"/>
    </row>
    <row r="206" spans="1:3" s="53" customFormat="1" ht="19.5" x14ac:dyDescent="0.2">
      <c r="A206" s="66" t="s">
        <v>227</v>
      </c>
      <c r="B206" s="64"/>
      <c r="C206" s="105"/>
    </row>
    <row r="207" spans="1:3" s="53" customFormat="1" ht="19.5" x14ac:dyDescent="0.2">
      <c r="A207" s="66" t="s">
        <v>313</v>
      </c>
      <c r="B207" s="64"/>
      <c r="C207" s="105"/>
    </row>
    <row r="208" spans="1:3" s="53" customFormat="1" ht="19.5" x14ac:dyDescent="0.2">
      <c r="A208" s="66" t="s">
        <v>514</v>
      </c>
      <c r="B208" s="64"/>
      <c r="C208" s="105"/>
    </row>
    <row r="209" spans="1:3" s="53" customFormat="1" x14ac:dyDescent="0.2">
      <c r="A209" s="66"/>
      <c r="B209" s="57"/>
      <c r="C209" s="94"/>
    </row>
    <row r="210" spans="1:3" s="53" customFormat="1" ht="19.5" x14ac:dyDescent="0.2">
      <c r="A210" s="67">
        <v>410000</v>
      </c>
      <c r="B210" s="59" t="s">
        <v>83</v>
      </c>
      <c r="C210" s="106">
        <f>C211+C215</f>
        <v>190400</v>
      </c>
    </row>
    <row r="211" spans="1:3" s="53" customFormat="1" ht="19.5" x14ac:dyDescent="0.2">
      <c r="A211" s="67">
        <v>411000</v>
      </c>
      <c r="B211" s="59" t="s">
        <v>194</v>
      </c>
      <c r="C211" s="106">
        <f>SUM(C212:C214)</f>
        <v>40900</v>
      </c>
    </row>
    <row r="212" spans="1:3" s="53" customFormat="1" x14ac:dyDescent="0.2">
      <c r="A212" s="66">
        <v>411100</v>
      </c>
      <c r="B212" s="62" t="s">
        <v>84</v>
      </c>
      <c r="C212" s="63">
        <v>38000</v>
      </c>
    </row>
    <row r="213" spans="1:3" s="53" customFormat="1" x14ac:dyDescent="0.2">
      <c r="A213" s="66">
        <v>411200</v>
      </c>
      <c r="B213" s="62" t="s">
        <v>207</v>
      </c>
      <c r="C213" s="63">
        <v>1000</v>
      </c>
    </row>
    <row r="214" spans="1:3" s="53" customFormat="1" ht="37.5" x14ac:dyDescent="0.2">
      <c r="A214" s="66">
        <v>411300</v>
      </c>
      <c r="B214" s="62" t="s">
        <v>85</v>
      </c>
      <c r="C214" s="63">
        <v>1900</v>
      </c>
    </row>
    <row r="215" spans="1:3" s="53" customFormat="1" ht="19.5" x14ac:dyDescent="0.2">
      <c r="A215" s="67">
        <v>412000</v>
      </c>
      <c r="B215" s="64" t="s">
        <v>199</v>
      </c>
      <c r="C215" s="106">
        <f>SUM(C216:C224)</f>
        <v>149500</v>
      </c>
    </row>
    <row r="216" spans="1:3" s="53" customFormat="1" x14ac:dyDescent="0.2">
      <c r="A216" s="66">
        <v>412100</v>
      </c>
      <c r="B216" s="62" t="s">
        <v>87</v>
      </c>
      <c r="C216" s="63">
        <v>1000</v>
      </c>
    </row>
    <row r="217" spans="1:3" s="53" customFormat="1" x14ac:dyDescent="0.2">
      <c r="A217" s="66">
        <v>412200</v>
      </c>
      <c r="B217" s="62" t="s">
        <v>208</v>
      </c>
      <c r="C217" s="63">
        <v>4800</v>
      </c>
    </row>
    <row r="218" spans="1:3" s="53" customFormat="1" x14ac:dyDescent="0.2">
      <c r="A218" s="66">
        <v>412300</v>
      </c>
      <c r="B218" s="62" t="s">
        <v>88</v>
      </c>
      <c r="C218" s="63">
        <v>1500</v>
      </c>
    </row>
    <row r="219" spans="1:3" s="53" customFormat="1" x14ac:dyDescent="0.2">
      <c r="A219" s="66">
        <v>412500</v>
      </c>
      <c r="B219" s="62" t="s">
        <v>90</v>
      </c>
      <c r="C219" s="63">
        <v>1200</v>
      </c>
    </row>
    <row r="220" spans="1:3" s="53" customFormat="1" x14ac:dyDescent="0.2">
      <c r="A220" s="66">
        <v>412600</v>
      </c>
      <c r="B220" s="62" t="s">
        <v>209</v>
      </c>
      <c r="C220" s="63">
        <v>3000</v>
      </c>
    </row>
    <row r="221" spans="1:3" s="53" customFormat="1" x14ac:dyDescent="0.2">
      <c r="A221" s="66">
        <v>412700</v>
      </c>
      <c r="B221" s="62" t="s">
        <v>196</v>
      </c>
      <c r="C221" s="63">
        <v>2500</v>
      </c>
    </row>
    <row r="222" spans="1:3" s="53" customFormat="1" x14ac:dyDescent="0.2">
      <c r="A222" s="66">
        <v>412900</v>
      </c>
      <c r="B222" s="62" t="s">
        <v>287</v>
      </c>
      <c r="C222" s="63">
        <v>135000</v>
      </c>
    </row>
    <row r="223" spans="1:3" s="53" customFormat="1" x14ac:dyDescent="0.2">
      <c r="A223" s="66">
        <v>412900</v>
      </c>
      <c r="B223" s="100" t="s">
        <v>304</v>
      </c>
      <c r="C223" s="63">
        <v>400</v>
      </c>
    </row>
    <row r="224" spans="1:3" s="53" customFormat="1" x14ac:dyDescent="0.2">
      <c r="A224" s="66">
        <v>412900</v>
      </c>
      <c r="B224" s="100" t="s">
        <v>305</v>
      </c>
      <c r="C224" s="63">
        <v>100</v>
      </c>
    </row>
    <row r="225" spans="1:3" s="53" customFormat="1" x14ac:dyDescent="0.2">
      <c r="A225" s="108"/>
      <c r="B225" s="102" t="s">
        <v>222</v>
      </c>
      <c r="C225" s="107">
        <f>C210+0</f>
        <v>190400</v>
      </c>
    </row>
    <row r="226" spans="1:3" s="53" customFormat="1" x14ac:dyDescent="0.2">
      <c r="A226" s="93"/>
      <c r="B226" s="55"/>
      <c r="C226" s="94"/>
    </row>
    <row r="227" spans="1:3" s="53" customFormat="1" x14ac:dyDescent="0.2">
      <c r="A227" s="70"/>
      <c r="B227" s="55"/>
      <c r="C227" s="105"/>
    </row>
    <row r="228" spans="1:3" s="53" customFormat="1" ht="19.5" x14ac:dyDescent="0.2">
      <c r="A228" s="66" t="s">
        <v>527</v>
      </c>
      <c r="B228" s="64"/>
      <c r="C228" s="105"/>
    </row>
    <row r="229" spans="1:3" s="53" customFormat="1" ht="19.5" x14ac:dyDescent="0.2">
      <c r="A229" s="66" t="s">
        <v>227</v>
      </c>
      <c r="B229" s="64"/>
      <c r="C229" s="105"/>
    </row>
    <row r="230" spans="1:3" s="53" customFormat="1" ht="19.5" x14ac:dyDescent="0.2">
      <c r="A230" s="66" t="s">
        <v>314</v>
      </c>
      <c r="B230" s="64"/>
      <c r="C230" s="105"/>
    </row>
    <row r="231" spans="1:3" s="53" customFormat="1" ht="19.5" x14ac:dyDescent="0.2">
      <c r="A231" s="66" t="s">
        <v>514</v>
      </c>
      <c r="B231" s="64"/>
      <c r="C231" s="105"/>
    </row>
    <row r="232" spans="1:3" s="53" customFormat="1" x14ac:dyDescent="0.2">
      <c r="A232" s="66"/>
      <c r="B232" s="57"/>
      <c r="C232" s="94"/>
    </row>
    <row r="233" spans="1:3" s="53" customFormat="1" ht="19.5" x14ac:dyDescent="0.2">
      <c r="A233" s="67">
        <v>410000</v>
      </c>
      <c r="B233" s="59" t="s">
        <v>83</v>
      </c>
      <c r="C233" s="106">
        <f>C234+0</f>
        <v>152700</v>
      </c>
    </row>
    <row r="234" spans="1:3" s="53" customFormat="1" ht="19.5" x14ac:dyDescent="0.2">
      <c r="A234" s="67">
        <v>412000</v>
      </c>
      <c r="B234" s="64" t="s">
        <v>199</v>
      </c>
      <c r="C234" s="106">
        <f>SUM(C235:C240)</f>
        <v>152700</v>
      </c>
    </row>
    <row r="235" spans="1:3" s="53" customFormat="1" x14ac:dyDescent="0.2">
      <c r="A235" s="21">
        <v>412100</v>
      </c>
      <c r="B235" s="62" t="s">
        <v>87</v>
      </c>
      <c r="C235" s="63">
        <v>16500</v>
      </c>
    </row>
    <row r="236" spans="1:3" s="53" customFormat="1" x14ac:dyDescent="0.2">
      <c r="A236" s="66">
        <v>412200</v>
      </c>
      <c r="B236" s="62" t="s">
        <v>208</v>
      </c>
      <c r="C236" s="63">
        <v>500</v>
      </c>
    </row>
    <row r="237" spans="1:3" s="53" customFormat="1" x14ac:dyDescent="0.2">
      <c r="A237" s="66">
        <v>412300</v>
      </c>
      <c r="B237" s="62" t="s">
        <v>88</v>
      </c>
      <c r="C237" s="63">
        <v>2000</v>
      </c>
    </row>
    <row r="238" spans="1:3" s="53" customFormat="1" x14ac:dyDescent="0.2">
      <c r="A238" s="66">
        <v>412400</v>
      </c>
      <c r="B238" s="62" t="s">
        <v>89</v>
      </c>
      <c r="C238" s="63">
        <v>9000</v>
      </c>
    </row>
    <row r="239" spans="1:3" s="53" customFormat="1" x14ac:dyDescent="0.2">
      <c r="A239" s="66">
        <v>412600</v>
      </c>
      <c r="B239" s="62" t="s">
        <v>209</v>
      </c>
      <c r="C239" s="63">
        <v>2200</v>
      </c>
    </row>
    <row r="240" spans="1:3" s="53" customFormat="1" x14ac:dyDescent="0.2">
      <c r="A240" s="66">
        <v>412900</v>
      </c>
      <c r="B240" s="62" t="s">
        <v>287</v>
      </c>
      <c r="C240" s="63">
        <v>122499.99999999999</v>
      </c>
    </row>
    <row r="241" spans="1:3" s="53" customFormat="1" x14ac:dyDescent="0.2">
      <c r="A241" s="108"/>
      <c r="B241" s="102" t="s">
        <v>222</v>
      </c>
      <c r="C241" s="107">
        <f>C233+0</f>
        <v>152700</v>
      </c>
    </row>
    <row r="242" spans="1:3" s="53" customFormat="1" x14ac:dyDescent="0.2">
      <c r="A242" s="93"/>
      <c r="B242" s="55"/>
      <c r="C242" s="94"/>
    </row>
    <row r="243" spans="1:3" s="53" customFormat="1" x14ac:dyDescent="0.2">
      <c r="A243" s="93"/>
      <c r="B243" s="55"/>
      <c r="C243" s="94"/>
    </row>
    <row r="244" spans="1:3" s="53" customFormat="1" ht="19.5" x14ac:dyDescent="0.2">
      <c r="A244" s="66" t="s">
        <v>528</v>
      </c>
      <c r="B244" s="64"/>
      <c r="C244" s="94"/>
    </row>
    <row r="245" spans="1:3" s="53" customFormat="1" ht="19.5" x14ac:dyDescent="0.2">
      <c r="A245" s="66" t="s">
        <v>226</v>
      </c>
      <c r="B245" s="64"/>
      <c r="C245" s="94"/>
    </row>
    <row r="246" spans="1:3" s="53" customFormat="1" ht="19.5" x14ac:dyDescent="0.2">
      <c r="A246" s="66" t="s">
        <v>315</v>
      </c>
      <c r="B246" s="64"/>
      <c r="C246" s="94"/>
    </row>
    <row r="247" spans="1:3" s="53" customFormat="1" ht="19.5" x14ac:dyDescent="0.2">
      <c r="A247" s="66" t="s">
        <v>514</v>
      </c>
      <c r="B247" s="64"/>
      <c r="C247" s="94"/>
    </row>
    <row r="248" spans="1:3" s="53" customFormat="1" x14ac:dyDescent="0.2">
      <c r="A248" s="66"/>
      <c r="B248" s="57"/>
      <c r="C248" s="94"/>
    </row>
    <row r="249" spans="1:3" s="65" customFormat="1" ht="19.5" x14ac:dyDescent="0.2">
      <c r="A249" s="67">
        <v>410000</v>
      </c>
      <c r="B249" s="59" t="s">
        <v>83</v>
      </c>
      <c r="C249" s="106">
        <f t="shared" ref="C249" si="32">C250+C255</f>
        <v>426200</v>
      </c>
    </row>
    <row r="250" spans="1:3" s="65" customFormat="1" ht="19.5" x14ac:dyDescent="0.2">
      <c r="A250" s="67">
        <v>411000</v>
      </c>
      <c r="B250" s="59" t="s">
        <v>194</v>
      </c>
      <c r="C250" s="106">
        <f t="shared" ref="C250" si="33">SUM(C251:C254)</f>
        <v>188600</v>
      </c>
    </row>
    <row r="251" spans="1:3" s="53" customFormat="1" x14ac:dyDescent="0.2">
      <c r="A251" s="66">
        <v>411100</v>
      </c>
      <c r="B251" s="62" t="s">
        <v>84</v>
      </c>
      <c r="C251" s="63">
        <v>171000</v>
      </c>
    </row>
    <row r="252" spans="1:3" s="53" customFormat="1" x14ac:dyDescent="0.2">
      <c r="A252" s="66">
        <v>411200</v>
      </c>
      <c r="B252" s="62" t="s">
        <v>207</v>
      </c>
      <c r="C252" s="63">
        <v>11000</v>
      </c>
    </row>
    <row r="253" spans="1:3" s="53" customFormat="1" ht="37.5" x14ac:dyDescent="0.2">
      <c r="A253" s="66">
        <v>411300</v>
      </c>
      <c r="B253" s="62" t="s">
        <v>85</v>
      </c>
      <c r="C253" s="63">
        <v>2500</v>
      </c>
    </row>
    <row r="254" spans="1:3" s="53" customFormat="1" x14ac:dyDescent="0.2">
      <c r="A254" s="66">
        <v>411400</v>
      </c>
      <c r="B254" s="62" t="s">
        <v>86</v>
      </c>
      <c r="C254" s="63">
        <v>4100</v>
      </c>
    </row>
    <row r="255" spans="1:3" s="65" customFormat="1" ht="19.5" x14ac:dyDescent="0.2">
      <c r="A255" s="67">
        <v>412000</v>
      </c>
      <c r="B255" s="64" t="s">
        <v>199</v>
      </c>
      <c r="C255" s="106">
        <f>SUM(C256:C265)</f>
        <v>237600</v>
      </c>
    </row>
    <row r="256" spans="1:3" s="53" customFormat="1" x14ac:dyDescent="0.2">
      <c r="A256" s="66">
        <v>412100</v>
      </c>
      <c r="B256" s="62" t="s">
        <v>87</v>
      </c>
      <c r="C256" s="63">
        <v>45800</v>
      </c>
    </row>
    <row r="257" spans="1:3" s="53" customFormat="1" x14ac:dyDescent="0.2">
      <c r="A257" s="66">
        <v>412200</v>
      </c>
      <c r="B257" s="62" t="s">
        <v>208</v>
      </c>
      <c r="C257" s="63">
        <v>16500</v>
      </c>
    </row>
    <row r="258" spans="1:3" s="53" customFormat="1" x14ac:dyDescent="0.2">
      <c r="A258" s="66">
        <v>412300</v>
      </c>
      <c r="B258" s="62" t="s">
        <v>88</v>
      </c>
      <c r="C258" s="63">
        <v>3000</v>
      </c>
    </row>
    <row r="259" spans="1:3" s="53" customFormat="1" x14ac:dyDescent="0.2">
      <c r="A259" s="66">
        <v>412500</v>
      </c>
      <c r="B259" s="62" t="s">
        <v>90</v>
      </c>
      <c r="C259" s="63">
        <v>400</v>
      </c>
    </row>
    <row r="260" spans="1:3" s="53" customFormat="1" x14ac:dyDescent="0.2">
      <c r="A260" s="66">
        <v>412600</v>
      </c>
      <c r="B260" s="62" t="s">
        <v>209</v>
      </c>
      <c r="C260" s="63">
        <v>4000</v>
      </c>
    </row>
    <row r="261" spans="1:3" s="53" customFormat="1" x14ac:dyDescent="0.2">
      <c r="A261" s="66">
        <v>412700</v>
      </c>
      <c r="B261" s="62" t="s">
        <v>196</v>
      </c>
      <c r="C261" s="63">
        <v>20000</v>
      </c>
    </row>
    <row r="262" spans="1:3" s="53" customFormat="1" x14ac:dyDescent="0.2">
      <c r="A262" s="66">
        <v>412900</v>
      </c>
      <c r="B262" s="62" t="s">
        <v>515</v>
      </c>
      <c r="C262" s="63">
        <v>1600</v>
      </c>
    </row>
    <row r="263" spans="1:3" s="53" customFormat="1" x14ac:dyDescent="0.2">
      <c r="A263" s="66">
        <v>412900</v>
      </c>
      <c r="B263" s="100" t="s">
        <v>287</v>
      </c>
      <c r="C263" s="63">
        <v>143400</v>
      </c>
    </row>
    <row r="264" spans="1:3" s="53" customFormat="1" x14ac:dyDescent="0.2">
      <c r="A264" s="66">
        <v>412900</v>
      </c>
      <c r="B264" s="100" t="s">
        <v>304</v>
      </c>
      <c r="C264" s="63">
        <v>2500</v>
      </c>
    </row>
    <row r="265" spans="1:3" s="53" customFormat="1" x14ac:dyDescent="0.2">
      <c r="A265" s="66">
        <v>412900</v>
      </c>
      <c r="B265" s="100" t="s">
        <v>306</v>
      </c>
      <c r="C265" s="63">
        <v>400</v>
      </c>
    </row>
    <row r="266" spans="1:3" s="65" customFormat="1" ht="19.5" x14ac:dyDescent="0.2">
      <c r="A266" s="67">
        <v>510000</v>
      </c>
      <c r="B266" s="64" t="s">
        <v>146</v>
      </c>
      <c r="C266" s="106">
        <f t="shared" ref="C266" si="34">C267+C269</f>
        <v>3800</v>
      </c>
    </row>
    <row r="267" spans="1:3" s="65" customFormat="1" ht="19.5" x14ac:dyDescent="0.2">
      <c r="A267" s="67">
        <v>511000</v>
      </c>
      <c r="B267" s="64" t="s">
        <v>147</v>
      </c>
      <c r="C267" s="106">
        <f t="shared" ref="C267" si="35">SUM(C268)</f>
        <v>2000</v>
      </c>
    </row>
    <row r="268" spans="1:3" s="53" customFormat="1" x14ac:dyDescent="0.2">
      <c r="A268" s="66">
        <v>511300</v>
      </c>
      <c r="B268" s="62" t="s">
        <v>150</v>
      </c>
      <c r="C268" s="63">
        <v>2000</v>
      </c>
    </row>
    <row r="269" spans="1:3" s="65" customFormat="1" ht="19.5" x14ac:dyDescent="0.2">
      <c r="A269" s="67">
        <v>513000</v>
      </c>
      <c r="B269" s="64" t="s">
        <v>155</v>
      </c>
      <c r="C269" s="106">
        <f t="shared" ref="C269" si="36">C270</f>
        <v>1800</v>
      </c>
    </row>
    <row r="270" spans="1:3" s="53" customFormat="1" x14ac:dyDescent="0.2">
      <c r="A270" s="66">
        <v>513700</v>
      </c>
      <c r="B270" s="62" t="s">
        <v>316</v>
      </c>
      <c r="C270" s="63">
        <v>1800</v>
      </c>
    </row>
    <row r="271" spans="1:3" s="53" customFormat="1" x14ac:dyDescent="0.2">
      <c r="A271" s="88"/>
      <c r="B271" s="102" t="s">
        <v>222</v>
      </c>
      <c r="C271" s="107">
        <f>C249+C266</f>
        <v>430000</v>
      </c>
    </row>
    <row r="272" spans="1:3" s="53" customFormat="1" x14ac:dyDescent="0.2">
      <c r="A272" s="70"/>
      <c r="B272" s="55"/>
      <c r="C272" s="105"/>
    </row>
    <row r="273" spans="1:3" s="53" customFormat="1" x14ac:dyDescent="0.2">
      <c r="A273" s="70"/>
      <c r="B273" s="55"/>
      <c r="C273" s="105"/>
    </row>
    <row r="274" spans="1:3" s="53" customFormat="1" ht="19.5" x14ac:dyDescent="0.2">
      <c r="A274" s="66" t="s">
        <v>529</v>
      </c>
      <c r="B274" s="64"/>
      <c r="C274" s="105"/>
    </row>
    <row r="275" spans="1:3" s="53" customFormat="1" ht="19.5" x14ac:dyDescent="0.2">
      <c r="A275" s="66" t="s">
        <v>228</v>
      </c>
      <c r="B275" s="64"/>
      <c r="C275" s="105"/>
    </row>
    <row r="276" spans="1:3" s="53" customFormat="1" ht="19.5" x14ac:dyDescent="0.2">
      <c r="A276" s="66" t="s">
        <v>309</v>
      </c>
      <c r="B276" s="64"/>
      <c r="C276" s="105"/>
    </row>
    <row r="277" spans="1:3" s="53" customFormat="1" ht="19.5" x14ac:dyDescent="0.2">
      <c r="A277" s="66" t="s">
        <v>514</v>
      </c>
      <c r="B277" s="64"/>
      <c r="C277" s="105"/>
    </row>
    <row r="278" spans="1:3" s="53" customFormat="1" x14ac:dyDescent="0.2">
      <c r="A278" s="66"/>
      <c r="B278" s="57"/>
      <c r="C278" s="94"/>
    </row>
    <row r="279" spans="1:3" s="53" customFormat="1" ht="19.5" x14ac:dyDescent="0.2">
      <c r="A279" s="67">
        <v>410000</v>
      </c>
      <c r="B279" s="59" t="s">
        <v>83</v>
      </c>
      <c r="C279" s="106">
        <f t="shared" ref="C279" si="37">C280+C285</f>
        <v>1980300</v>
      </c>
    </row>
    <row r="280" spans="1:3" s="53" customFormat="1" ht="19.5" x14ac:dyDescent="0.2">
      <c r="A280" s="67">
        <v>411000</v>
      </c>
      <c r="B280" s="59" t="s">
        <v>194</v>
      </c>
      <c r="C280" s="106">
        <f t="shared" ref="C280" si="38">SUM(C281:C284)</f>
        <v>1804800</v>
      </c>
    </row>
    <row r="281" spans="1:3" s="53" customFormat="1" x14ac:dyDescent="0.2">
      <c r="A281" s="66">
        <v>411100</v>
      </c>
      <c r="B281" s="62" t="s">
        <v>84</v>
      </c>
      <c r="C281" s="63">
        <v>1560200</v>
      </c>
    </row>
    <row r="282" spans="1:3" s="53" customFormat="1" x14ac:dyDescent="0.2">
      <c r="A282" s="66">
        <v>411200</v>
      </c>
      <c r="B282" s="62" t="s">
        <v>207</v>
      </c>
      <c r="C282" s="63">
        <v>214500</v>
      </c>
    </row>
    <row r="283" spans="1:3" s="53" customFormat="1" ht="37.5" x14ac:dyDescent="0.2">
      <c r="A283" s="66">
        <v>411300</v>
      </c>
      <c r="B283" s="62" t="s">
        <v>85</v>
      </c>
      <c r="C283" s="63">
        <v>4500</v>
      </c>
    </row>
    <row r="284" spans="1:3" s="53" customFormat="1" x14ac:dyDescent="0.2">
      <c r="A284" s="66">
        <v>411400</v>
      </c>
      <c r="B284" s="62" t="s">
        <v>86</v>
      </c>
      <c r="C284" s="63">
        <v>25600</v>
      </c>
    </row>
    <row r="285" spans="1:3" s="53" customFormat="1" ht="19.5" x14ac:dyDescent="0.2">
      <c r="A285" s="67">
        <v>412000</v>
      </c>
      <c r="B285" s="64" t="s">
        <v>199</v>
      </c>
      <c r="C285" s="106">
        <f t="shared" ref="C285" si="39">SUM(C286:C297)</f>
        <v>175500</v>
      </c>
    </row>
    <row r="286" spans="1:3" s="53" customFormat="1" x14ac:dyDescent="0.2">
      <c r="A286" s="66">
        <v>412100</v>
      </c>
      <c r="B286" s="62" t="s">
        <v>87</v>
      </c>
      <c r="C286" s="63">
        <v>16100</v>
      </c>
    </row>
    <row r="287" spans="1:3" s="53" customFormat="1" x14ac:dyDescent="0.2">
      <c r="A287" s="66">
        <v>412200</v>
      </c>
      <c r="B287" s="62" t="s">
        <v>208</v>
      </c>
      <c r="C287" s="63">
        <v>61000</v>
      </c>
    </row>
    <row r="288" spans="1:3" s="53" customFormat="1" x14ac:dyDescent="0.2">
      <c r="A288" s="66">
        <v>412300</v>
      </c>
      <c r="B288" s="62" t="s">
        <v>88</v>
      </c>
      <c r="C288" s="63">
        <v>19100</v>
      </c>
    </row>
    <row r="289" spans="1:3" s="53" customFormat="1" x14ac:dyDescent="0.2">
      <c r="A289" s="66">
        <v>412500</v>
      </c>
      <c r="B289" s="62" t="s">
        <v>90</v>
      </c>
      <c r="C289" s="63">
        <v>6900</v>
      </c>
    </row>
    <row r="290" spans="1:3" s="53" customFormat="1" x14ac:dyDescent="0.2">
      <c r="A290" s="66">
        <v>412600</v>
      </c>
      <c r="B290" s="62" t="s">
        <v>209</v>
      </c>
      <c r="C290" s="63">
        <v>15000</v>
      </c>
    </row>
    <row r="291" spans="1:3" s="53" customFormat="1" x14ac:dyDescent="0.2">
      <c r="A291" s="66">
        <v>412700</v>
      </c>
      <c r="B291" s="62" t="s">
        <v>196</v>
      </c>
      <c r="C291" s="63">
        <v>23900</v>
      </c>
    </row>
    <row r="292" spans="1:3" s="53" customFormat="1" x14ac:dyDescent="0.2">
      <c r="A292" s="66">
        <v>412900</v>
      </c>
      <c r="B292" s="62" t="s">
        <v>515</v>
      </c>
      <c r="C292" s="63">
        <v>2000</v>
      </c>
    </row>
    <row r="293" spans="1:3" s="53" customFormat="1" x14ac:dyDescent="0.2">
      <c r="A293" s="66">
        <v>412900</v>
      </c>
      <c r="B293" s="62" t="s">
        <v>287</v>
      </c>
      <c r="C293" s="63">
        <v>16700</v>
      </c>
    </row>
    <row r="294" spans="1:3" s="53" customFormat="1" x14ac:dyDescent="0.2">
      <c r="A294" s="66">
        <v>412900</v>
      </c>
      <c r="B294" s="62" t="s">
        <v>304</v>
      </c>
      <c r="C294" s="63">
        <v>5000</v>
      </c>
    </row>
    <row r="295" spans="1:3" s="53" customFormat="1" x14ac:dyDescent="0.2">
      <c r="A295" s="66">
        <v>412900</v>
      </c>
      <c r="B295" s="100" t="s">
        <v>305</v>
      </c>
      <c r="C295" s="63">
        <v>1600</v>
      </c>
    </row>
    <row r="296" spans="1:3" s="53" customFormat="1" x14ac:dyDescent="0.2">
      <c r="A296" s="66">
        <v>412900</v>
      </c>
      <c r="B296" s="62" t="s">
        <v>306</v>
      </c>
      <c r="C296" s="63">
        <v>3200</v>
      </c>
    </row>
    <row r="297" spans="1:3" s="53" customFormat="1" x14ac:dyDescent="0.2">
      <c r="A297" s="66">
        <v>412900</v>
      </c>
      <c r="B297" s="62" t="s">
        <v>289</v>
      </c>
      <c r="C297" s="63">
        <v>5000</v>
      </c>
    </row>
    <row r="298" spans="1:3" s="53" customFormat="1" ht="19.5" x14ac:dyDescent="0.2">
      <c r="A298" s="67">
        <v>510000</v>
      </c>
      <c r="B298" s="64" t="s">
        <v>146</v>
      </c>
      <c r="C298" s="106">
        <f>C299+C303+C301</f>
        <v>18200</v>
      </c>
    </row>
    <row r="299" spans="1:3" s="53" customFormat="1" ht="19.5" x14ac:dyDescent="0.2">
      <c r="A299" s="67">
        <v>511000</v>
      </c>
      <c r="B299" s="64" t="s">
        <v>147</v>
      </c>
      <c r="C299" s="106">
        <f>SUM(C300:C300)</f>
        <v>12000</v>
      </c>
    </row>
    <row r="300" spans="1:3" s="53" customFormat="1" x14ac:dyDescent="0.2">
      <c r="A300" s="66">
        <v>511300</v>
      </c>
      <c r="B300" s="62" t="s">
        <v>150</v>
      </c>
      <c r="C300" s="63">
        <v>12000</v>
      </c>
    </row>
    <row r="301" spans="1:3" s="65" customFormat="1" ht="19.5" x14ac:dyDescent="0.2">
      <c r="A301" s="67">
        <v>513000</v>
      </c>
      <c r="B301" s="64" t="s">
        <v>155</v>
      </c>
      <c r="C301" s="106">
        <f t="shared" ref="C301" si="40">C302</f>
        <v>2200</v>
      </c>
    </row>
    <row r="302" spans="1:3" s="53" customFormat="1" x14ac:dyDescent="0.2">
      <c r="A302" s="66">
        <v>513700</v>
      </c>
      <c r="B302" s="62" t="s">
        <v>317</v>
      </c>
      <c r="C302" s="63">
        <v>2200</v>
      </c>
    </row>
    <row r="303" spans="1:3" s="65" customFormat="1" ht="19.5" x14ac:dyDescent="0.2">
      <c r="A303" s="67">
        <v>516000</v>
      </c>
      <c r="B303" s="64" t="s">
        <v>157</v>
      </c>
      <c r="C303" s="106">
        <f t="shared" ref="C303" si="41">C304</f>
        <v>4000</v>
      </c>
    </row>
    <row r="304" spans="1:3" s="53" customFormat="1" x14ac:dyDescent="0.2">
      <c r="A304" s="66">
        <v>516100</v>
      </c>
      <c r="B304" s="62" t="s">
        <v>157</v>
      </c>
      <c r="C304" s="63">
        <v>4000</v>
      </c>
    </row>
    <row r="305" spans="1:3" s="53" customFormat="1" x14ac:dyDescent="0.2">
      <c r="A305" s="108"/>
      <c r="B305" s="102" t="s">
        <v>222</v>
      </c>
      <c r="C305" s="107">
        <f>C279+C298+0</f>
        <v>1998500</v>
      </c>
    </row>
    <row r="306" spans="1:3" s="53" customFormat="1" x14ac:dyDescent="0.2">
      <c r="A306" s="93"/>
      <c r="B306" s="55"/>
      <c r="C306" s="94"/>
    </row>
    <row r="307" spans="1:3" s="53" customFormat="1" x14ac:dyDescent="0.2">
      <c r="A307" s="70"/>
      <c r="B307" s="55"/>
      <c r="C307" s="105"/>
    </row>
    <row r="308" spans="1:3" s="53" customFormat="1" ht="19.5" x14ac:dyDescent="0.2">
      <c r="A308" s="66" t="s">
        <v>530</v>
      </c>
      <c r="B308" s="64"/>
      <c r="C308" s="105"/>
    </row>
    <row r="309" spans="1:3" s="53" customFormat="1" ht="19.5" x14ac:dyDescent="0.2">
      <c r="A309" s="66" t="s">
        <v>229</v>
      </c>
      <c r="B309" s="64"/>
      <c r="C309" s="105"/>
    </row>
    <row r="310" spans="1:3" s="53" customFormat="1" ht="19.5" x14ac:dyDescent="0.2">
      <c r="A310" s="66" t="s">
        <v>310</v>
      </c>
      <c r="B310" s="64"/>
      <c r="C310" s="105"/>
    </row>
    <row r="311" spans="1:3" s="53" customFormat="1" ht="19.5" x14ac:dyDescent="0.2">
      <c r="A311" s="66" t="s">
        <v>514</v>
      </c>
      <c r="B311" s="64"/>
      <c r="C311" s="105"/>
    </row>
    <row r="312" spans="1:3" s="53" customFormat="1" x14ac:dyDescent="0.2">
      <c r="A312" s="66"/>
      <c r="B312" s="57"/>
      <c r="C312" s="94"/>
    </row>
    <row r="313" spans="1:3" s="53" customFormat="1" ht="19.5" x14ac:dyDescent="0.2">
      <c r="A313" s="67">
        <v>410000</v>
      </c>
      <c r="B313" s="59" t="s">
        <v>83</v>
      </c>
      <c r="C313" s="106">
        <f>C314+C319+C335+C341+C337+0+0</f>
        <v>11712300</v>
      </c>
    </row>
    <row r="314" spans="1:3" s="53" customFormat="1" ht="19.5" x14ac:dyDescent="0.2">
      <c r="A314" s="67">
        <v>411000</v>
      </c>
      <c r="B314" s="59" t="s">
        <v>194</v>
      </c>
      <c r="C314" s="106">
        <f t="shared" ref="C314" si="42">SUM(C315:C318)</f>
        <v>2410000</v>
      </c>
    </row>
    <row r="315" spans="1:3" s="53" customFormat="1" x14ac:dyDescent="0.2">
      <c r="A315" s="66">
        <v>411100</v>
      </c>
      <c r="B315" s="62" t="s">
        <v>84</v>
      </c>
      <c r="C315" s="63">
        <v>2274000</v>
      </c>
    </row>
    <row r="316" spans="1:3" s="53" customFormat="1" x14ac:dyDescent="0.2">
      <c r="A316" s="66">
        <v>411200</v>
      </c>
      <c r="B316" s="62" t="s">
        <v>207</v>
      </c>
      <c r="C316" s="63">
        <v>80000</v>
      </c>
    </row>
    <row r="317" spans="1:3" s="53" customFormat="1" ht="37.5" x14ac:dyDescent="0.2">
      <c r="A317" s="66">
        <v>411300</v>
      </c>
      <c r="B317" s="62" t="s">
        <v>85</v>
      </c>
      <c r="C317" s="63">
        <v>40000</v>
      </c>
    </row>
    <row r="318" spans="1:3" s="53" customFormat="1" x14ac:dyDescent="0.2">
      <c r="A318" s="66">
        <v>411400</v>
      </c>
      <c r="B318" s="62" t="s">
        <v>86</v>
      </c>
      <c r="C318" s="63">
        <v>16000</v>
      </c>
    </row>
    <row r="319" spans="1:3" s="53" customFormat="1" ht="19.5" x14ac:dyDescent="0.2">
      <c r="A319" s="67">
        <v>412000</v>
      </c>
      <c r="B319" s="64" t="s">
        <v>199</v>
      </c>
      <c r="C319" s="106">
        <f t="shared" ref="C319" si="43">SUM(C320:C334)</f>
        <v>3660000</v>
      </c>
    </row>
    <row r="320" spans="1:3" s="53" customFormat="1" x14ac:dyDescent="0.2">
      <c r="A320" s="66">
        <v>412100</v>
      </c>
      <c r="B320" s="62" t="s">
        <v>87</v>
      </c>
      <c r="C320" s="63">
        <v>2000</v>
      </c>
    </row>
    <row r="321" spans="1:3" s="53" customFormat="1" x14ac:dyDescent="0.2">
      <c r="A321" s="66">
        <v>412200</v>
      </c>
      <c r="B321" s="62" t="s">
        <v>208</v>
      </c>
      <c r="C321" s="63">
        <v>170000</v>
      </c>
    </row>
    <row r="322" spans="1:3" s="53" customFormat="1" x14ac:dyDescent="0.2">
      <c r="A322" s="66">
        <v>412300</v>
      </c>
      <c r="B322" s="62" t="s">
        <v>88</v>
      </c>
      <c r="C322" s="63">
        <v>345000</v>
      </c>
    </row>
    <row r="323" spans="1:3" s="53" customFormat="1" x14ac:dyDescent="0.2">
      <c r="A323" s="66">
        <v>412500</v>
      </c>
      <c r="B323" s="62" t="s">
        <v>90</v>
      </c>
      <c r="C323" s="63">
        <v>114000</v>
      </c>
    </row>
    <row r="324" spans="1:3" s="53" customFormat="1" x14ac:dyDescent="0.2">
      <c r="A324" s="66">
        <v>412600</v>
      </c>
      <c r="B324" s="62" t="s">
        <v>209</v>
      </c>
      <c r="C324" s="63">
        <v>220000</v>
      </c>
    </row>
    <row r="325" spans="1:3" s="53" customFormat="1" x14ac:dyDescent="0.2">
      <c r="A325" s="66">
        <v>412700</v>
      </c>
      <c r="B325" s="62" t="s">
        <v>196</v>
      </c>
      <c r="C325" s="63">
        <v>100000</v>
      </c>
    </row>
    <row r="326" spans="1:3" s="53" customFormat="1" x14ac:dyDescent="0.2">
      <c r="A326" s="66">
        <v>412700</v>
      </c>
      <c r="B326" s="62" t="s">
        <v>481</v>
      </c>
      <c r="C326" s="63">
        <v>2180000</v>
      </c>
    </row>
    <row r="327" spans="1:3" s="53" customFormat="1" x14ac:dyDescent="0.2">
      <c r="A327" s="66">
        <v>412700</v>
      </c>
      <c r="B327" s="62" t="s">
        <v>292</v>
      </c>
      <c r="C327" s="63">
        <v>70000</v>
      </c>
    </row>
    <row r="328" spans="1:3" s="53" customFormat="1" x14ac:dyDescent="0.2">
      <c r="A328" s="66">
        <v>412800</v>
      </c>
      <c r="B328" s="62" t="s">
        <v>210</v>
      </c>
      <c r="C328" s="63">
        <v>0</v>
      </c>
    </row>
    <row r="329" spans="1:3" s="53" customFormat="1" x14ac:dyDescent="0.2">
      <c r="A329" s="66">
        <v>412900</v>
      </c>
      <c r="B329" s="100" t="s">
        <v>515</v>
      </c>
      <c r="C329" s="63">
        <v>2000</v>
      </c>
    </row>
    <row r="330" spans="1:3" s="53" customFormat="1" x14ac:dyDescent="0.2">
      <c r="A330" s="66">
        <v>412900</v>
      </c>
      <c r="B330" s="100" t="s">
        <v>287</v>
      </c>
      <c r="C330" s="63">
        <v>330000</v>
      </c>
    </row>
    <row r="331" spans="1:3" s="53" customFormat="1" x14ac:dyDescent="0.2">
      <c r="A331" s="66">
        <v>412900</v>
      </c>
      <c r="B331" s="100" t="s">
        <v>304</v>
      </c>
      <c r="C331" s="63">
        <v>100000</v>
      </c>
    </row>
    <row r="332" spans="1:3" s="53" customFormat="1" x14ac:dyDescent="0.2">
      <c r="A332" s="66">
        <v>412900</v>
      </c>
      <c r="B332" s="100" t="s">
        <v>305</v>
      </c>
      <c r="C332" s="63">
        <v>20000</v>
      </c>
    </row>
    <row r="333" spans="1:3" s="53" customFormat="1" x14ac:dyDescent="0.2">
      <c r="A333" s="66">
        <v>412900</v>
      </c>
      <c r="B333" s="100" t="s">
        <v>306</v>
      </c>
      <c r="C333" s="63">
        <v>5000</v>
      </c>
    </row>
    <row r="334" spans="1:3" s="53" customFormat="1" x14ac:dyDescent="0.2">
      <c r="A334" s="66">
        <v>412900</v>
      </c>
      <c r="B334" s="62" t="s">
        <v>289</v>
      </c>
      <c r="C334" s="63">
        <v>2000</v>
      </c>
    </row>
    <row r="335" spans="1:3" s="109" customFormat="1" ht="19.5" x14ac:dyDescent="0.2">
      <c r="A335" s="67">
        <v>414000</v>
      </c>
      <c r="B335" s="64" t="s">
        <v>100</v>
      </c>
      <c r="C335" s="106">
        <f t="shared" ref="C335" si="44">SUM(C336)</f>
        <v>4800000</v>
      </c>
    </row>
    <row r="336" spans="1:3" s="53" customFormat="1" x14ac:dyDescent="0.2">
      <c r="A336" s="66">
        <v>414100</v>
      </c>
      <c r="B336" s="62" t="s">
        <v>318</v>
      </c>
      <c r="C336" s="63">
        <v>4800000</v>
      </c>
    </row>
    <row r="337" spans="1:3" s="65" customFormat="1" ht="19.5" x14ac:dyDescent="0.2">
      <c r="A337" s="67">
        <v>415000</v>
      </c>
      <c r="B337" s="64" t="s">
        <v>48</v>
      </c>
      <c r="C337" s="106">
        <f>SUM(C338:C340)</f>
        <v>642300</v>
      </c>
    </row>
    <row r="338" spans="1:3" s="53" customFormat="1" x14ac:dyDescent="0.2">
      <c r="A338" s="66">
        <v>415200</v>
      </c>
      <c r="B338" s="62" t="s">
        <v>308</v>
      </c>
      <c r="C338" s="63">
        <v>474000</v>
      </c>
    </row>
    <row r="339" spans="1:3" s="53" customFormat="1" x14ac:dyDescent="0.2">
      <c r="A339" s="66">
        <v>415200</v>
      </c>
      <c r="B339" s="62" t="s">
        <v>251</v>
      </c>
      <c r="C339" s="63">
        <v>166300</v>
      </c>
    </row>
    <row r="340" spans="1:3" s="53" customFormat="1" x14ac:dyDescent="0.2">
      <c r="A340" s="66">
        <v>415200</v>
      </c>
      <c r="B340" s="62" t="s">
        <v>252</v>
      </c>
      <c r="C340" s="63">
        <v>2000</v>
      </c>
    </row>
    <row r="341" spans="1:3" s="109" customFormat="1" ht="19.5" x14ac:dyDescent="0.2">
      <c r="A341" s="67">
        <v>416000</v>
      </c>
      <c r="B341" s="64" t="s">
        <v>201</v>
      </c>
      <c r="C341" s="106">
        <f t="shared" ref="C341" si="45">SUM(C342:C342)</f>
        <v>200000</v>
      </c>
    </row>
    <row r="342" spans="1:3" s="53" customFormat="1" x14ac:dyDescent="0.2">
      <c r="A342" s="21">
        <v>416100</v>
      </c>
      <c r="B342" s="62" t="s">
        <v>223</v>
      </c>
      <c r="C342" s="63">
        <v>200000</v>
      </c>
    </row>
    <row r="343" spans="1:3" s="65" customFormat="1" ht="19.5" x14ac:dyDescent="0.2">
      <c r="A343" s="67">
        <v>480000</v>
      </c>
      <c r="B343" s="64" t="s">
        <v>142</v>
      </c>
      <c r="C343" s="106">
        <f>C346+C344</f>
        <v>1022800</v>
      </c>
    </row>
    <row r="344" spans="1:3" s="65" customFormat="1" ht="19.5" x14ac:dyDescent="0.2">
      <c r="A344" s="67">
        <v>487000</v>
      </c>
      <c r="B344" s="64" t="s">
        <v>193</v>
      </c>
      <c r="C344" s="106">
        <f>SUM(C345:C345)</f>
        <v>70800</v>
      </c>
    </row>
    <row r="345" spans="1:3" s="53" customFormat="1" x14ac:dyDescent="0.2">
      <c r="A345" s="66">
        <v>487300</v>
      </c>
      <c r="B345" s="62" t="s">
        <v>143</v>
      </c>
      <c r="C345" s="63">
        <v>70800</v>
      </c>
    </row>
    <row r="346" spans="1:3" s="65" customFormat="1" ht="19.5" x14ac:dyDescent="0.2">
      <c r="A346" s="67">
        <v>488000</v>
      </c>
      <c r="B346" s="64" t="s">
        <v>99</v>
      </c>
      <c r="C346" s="106">
        <f t="shared" ref="C346" si="46">SUM(C347:C348)</f>
        <v>952000</v>
      </c>
    </row>
    <row r="347" spans="1:3" s="53" customFormat="1" x14ac:dyDescent="0.2">
      <c r="A347" s="66">
        <v>488100</v>
      </c>
      <c r="B347" s="62" t="s">
        <v>319</v>
      </c>
      <c r="C347" s="63">
        <v>911000</v>
      </c>
    </row>
    <row r="348" spans="1:3" s="53" customFormat="1" x14ac:dyDescent="0.2">
      <c r="A348" s="66">
        <v>488100</v>
      </c>
      <c r="B348" s="62" t="s">
        <v>99</v>
      </c>
      <c r="C348" s="63">
        <v>41000</v>
      </c>
    </row>
    <row r="349" spans="1:3" s="53" customFormat="1" ht="19.5" x14ac:dyDescent="0.2">
      <c r="A349" s="67">
        <v>510000</v>
      </c>
      <c r="B349" s="64" t="s">
        <v>146</v>
      </c>
      <c r="C349" s="106">
        <f>C350+C353+C356</f>
        <v>2878000</v>
      </c>
    </row>
    <row r="350" spans="1:3" s="53" customFormat="1" ht="19.5" x14ac:dyDescent="0.2">
      <c r="A350" s="67">
        <v>511000</v>
      </c>
      <c r="B350" s="64" t="s">
        <v>147</v>
      </c>
      <c r="C350" s="106">
        <f>SUM(C351:C352)</f>
        <v>75000</v>
      </c>
    </row>
    <row r="351" spans="1:3" s="53" customFormat="1" x14ac:dyDescent="0.2">
      <c r="A351" s="66">
        <v>511200</v>
      </c>
      <c r="B351" s="62" t="s">
        <v>149</v>
      </c>
      <c r="C351" s="63">
        <v>0</v>
      </c>
    </row>
    <row r="352" spans="1:3" s="53" customFormat="1" x14ac:dyDescent="0.2">
      <c r="A352" s="66">
        <v>511300</v>
      </c>
      <c r="B352" s="62" t="s">
        <v>150</v>
      </c>
      <c r="C352" s="63">
        <v>75000</v>
      </c>
    </row>
    <row r="353" spans="1:3" s="53" customFormat="1" ht="19.5" x14ac:dyDescent="0.2">
      <c r="A353" s="67">
        <v>513000</v>
      </c>
      <c r="B353" s="64" t="s">
        <v>155</v>
      </c>
      <c r="C353" s="106">
        <f>SUM(C354:C355)</f>
        <v>2743000</v>
      </c>
    </row>
    <row r="354" spans="1:3" s="53" customFormat="1" x14ac:dyDescent="0.2">
      <c r="A354" s="66">
        <v>513700</v>
      </c>
      <c r="B354" s="62" t="s">
        <v>320</v>
      </c>
      <c r="C354" s="63">
        <v>2700000</v>
      </c>
    </row>
    <row r="355" spans="1:3" s="53" customFormat="1" x14ac:dyDescent="0.2">
      <c r="A355" s="66">
        <v>513700</v>
      </c>
      <c r="B355" s="62" t="s">
        <v>317</v>
      </c>
      <c r="C355" s="63">
        <v>43000</v>
      </c>
    </row>
    <row r="356" spans="1:3" s="65" customFormat="1" ht="19.5" x14ac:dyDescent="0.2">
      <c r="A356" s="67">
        <v>516000</v>
      </c>
      <c r="B356" s="64" t="s">
        <v>157</v>
      </c>
      <c r="C356" s="106">
        <f t="shared" ref="C356" si="47">SUM(C357)</f>
        <v>60000</v>
      </c>
    </row>
    <row r="357" spans="1:3" s="53" customFormat="1" x14ac:dyDescent="0.2">
      <c r="A357" s="66">
        <v>516100</v>
      </c>
      <c r="B357" s="62" t="s">
        <v>157</v>
      </c>
      <c r="C357" s="63">
        <v>60000</v>
      </c>
    </row>
    <row r="358" spans="1:3" s="65" customFormat="1" ht="19.5" x14ac:dyDescent="0.2">
      <c r="A358" s="67">
        <v>630000</v>
      </c>
      <c r="B358" s="64" t="s">
        <v>184</v>
      </c>
      <c r="C358" s="106">
        <f>C359+0</f>
        <v>52000</v>
      </c>
    </row>
    <row r="359" spans="1:3" s="65" customFormat="1" ht="19.5" x14ac:dyDescent="0.2">
      <c r="A359" s="67">
        <v>638000</v>
      </c>
      <c r="B359" s="64" t="s">
        <v>121</v>
      </c>
      <c r="C359" s="106">
        <f t="shared" ref="C359" si="48">C360</f>
        <v>52000</v>
      </c>
    </row>
    <row r="360" spans="1:3" s="53" customFormat="1" x14ac:dyDescent="0.2">
      <c r="A360" s="66">
        <v>638100</v>
      </c>
      <c r="B360" s="62" t="s">
        <v>189</v>
      </c>
      <c r="C360" s="63">
        <v>52000</v>
      </c>
    </row>
    <row r="361" spans="1:3" s="53" customFormat="1" x14ac:dyDescent="0.2">
      <c r="A361" s="108"/>
      <c r="B361" s="102" t="s">
        <v>222</v>
      </c>
      <c r="C361" s="107">
        <f>C313+C343+C349+C358</f>
        <v>15665100</v>
      </c>
    </row>
    <row r="362" spans="1:3" s="53" customFormat="1" x14ac:dyDescent="0.2">
      <c r="A362" s="93"/>
      <c r="B362" s="55"/>
      <c r="C362" s="94"/>
    </row>
    <row r="363" spans="1:3" s="53" customFormat="1" x14ac:dyDescent="0.2">
      <c r="A363" s="70"/>
      <c r="B363" s="55"/>
      <c r="C363" s="105"/>
    </row>
    <row r="364" spans="1:3" s="53" customFormat="1" ht="19.5" x14ac:dyDescent="0.2">
      <c r="A364" s="66" t="s">
        <v>531</v>
      </c>
      <c r="B364" s="64"/>
      <c r="C364" s="105"/>
    </row>
    <row r="365" spans="1:3" s="53" customFormat="1" ht="19.5" x14ac:dyDescent="0.2">
      <c r="A365" s="66" t="s">
        <v>229</v>
      </c>
      <c r="B365" s="64"/>
      <c r="C365" s="105"/>
    </row>
    <row r="366" spans="1:3" s="53" customFormat="1" ht="19.5" x14ac:dyDescent="0.2">
      <c r="A366" s="66" t="s">
        <v>313</v>
      </c>
      <c r="B366" s="64"/>
      <c r="C366" s="105"/>
    </row>
    <row r="367" spans="1:3" s="53" customFormat="1" ht="19.5" x14ac:dyDescent="0.2">
      <c r="A367" s="66" t="s">
        <v>514</v>
      </c>
      <c r="B367" s="64"/>
      <c r="C367" s="105"/>
    </row>
    <row r="368" spans="1:3" s="53" customFormat="1" x14ac:dyDescent="0.2">
      <c r="A368" s="66"/>
      <c r="B368" s="57"/>
      <c r="C368" s="94"/>
    </row>
    <row r="369" spans="1:3" s="53" customFormat="1" ht="19.5" x14ac:dyDescent="0.2">
      <c r="A369" s="67">
        <v>410000</v>
      </c>
      <c r="B369" s="59" t="s">
        <v>83</v>
      </c>
      <c r="C369" s="106">
        <f t="shared" ref="C369" si="49">C370+C373</f>
        <v>1428100</v>
      </c>
    </row>
    <row r="370" spans="1:3" s="53" customFormat="1" ht="19.5" x14ac:dyDescent="0.2">
      <c r="A370" s="67">
        <v>411000</v>
      </c>
      <c r="B370" s="59" t="s">
        <v>194</v>
      </c>
      <c r="C370" s="106">
        <f t="shared" ref="C370" si="50">SUM(C371:C372)</f>
        <v>133500</v>
      </c>
    </row>
    <row r="371" spans="1:3" s="53" customFormat="1" x14ac:dyDescent="0.2">
      <c r="A371" s="66">
        <v>411100</v>
      </c>
      <c r="B371" s="62" t="s">
        <v>84</v>
      </c>
      <c r="C371" s="63">
        <v>119500</v>
      </c>
    </row>
    <row r="372" spans="1:3" s="53" customFormat="1" x14ac:dyDescent="0.2">
      <c r="A372" s="66">
        <v>411200</v>
      </c>
      <c r="B372" s="62" t="s">
        <v>207</v>
      </c>
      <c r="C372" s="63">
        <v>14000</v>
      </c>
    </row>
    <row r="373" spans="1:3" s="53" customFormat="1" ht="19.5" x14ac:dyDescent="0.2">
      <c r="A373" s="67">
        <v>412000</v>
      </c>
      <c r="B373" s="64" t="s">
        <v>199</v>
      </c>
      <c r="C373" s="106">
        <f t="shared" ref="C373" si="51">SUM(C374:C385)</f>
        <v>1294600</v>
      </c>
    </row>
    <row r="374" spans="1:3" s="53" customFormat="1" x14ac:dyDescent="0.2">
      <c r="A374" s="66">
        <v>412100</v>
      </c>
      <c r="B374" s="62" t="s">
        <v>87</v>
      </c>
      <c r="C374" s="63">
        <v>8500</v>
      </c>
    </row>
    <row r="375" spans="1:3" s="53" customFormat="1" x14ac:dyDescent="0.2">
      <c r="A375" s="66">
        <v>412200</v>
      </c>
      <c r="B375" s="62" t="s">
        <v>208</v>
      </c>
      <c r="C375" s="63">
        <v>13000</v>
      </c>
    </row>
    <row r="376" spans="1:3" s="53" customFormat="1" x14ac:dyDescent="0.2">
      <c r="A376" s="66">
        <v>412300</v>
      </c>
      <c r="B376" s="62" t="s">
        <v>88</v>
      </c>
      <c r="C376" s="63">
        <v>3800.0000000000014</v>
      </c>
    </row>
    <row r="377" spans="1:3" s="53" customFormat="1" x14ac:dyDescent="0.2">
      <c r="A377" s="66">
        <v>412500</v>
      </c>
      <c r="B377" s="62" t="s">
        <v>90</v>
      </c>
      <c r="C377" s="63">
        <v>429000</v>
      </c>
    </row>
    <row r="378" spans="1:3" s="53" customFormat="1" x14ac:dyDescent="0.2">
      <c r="A378" s="66">
        <v>412600</v>
      </c>
      <c r="B378" s="62" t="s">
        <v>209</v>
      </c>
      <c r="C378" s="63">
        <v>170000</v>
      </c>
    </row>
    <row r="379" spans="1:3" s="53" customFormat="1" x14ac:dyDescent="0.2">
      <c r="A379" s="66">
        <v>412700</v>
      </c>
      <c r="B379" s="62" t="s">
        <v>196</v>
      </c>
      <c r="C379" s="63">
        <v>78000</v>
      </c>
    </row>
    <row r="380" spans="1:3" s="53" customFormat="1" x14ac:dyDescent="0.2">
      <c r="A380" s="66">
        <v>412900</v>
      </c>
      <c r="B380" s="100" t="s">
        <v>515</v>
      </c>
      <c r="C380" s="63">
        <v>500</v>
      </c>
    </row>
    <row r="381" spans="1:3" s="53" customFormat="1" x14ac:dyDescent="0.2">
      <c r="A381" s="66">
        <v>412900</v>
      </c>
      <c r="B381" s="100" t="s">
        <v>287</v>
      </c>
      <c r="C381" s="63">
        <v>230000</v>
      </c>
    </row>
    <row r="382" spans="1:3" s="53" customFormat="1" x14ac:dyDescent="0.2">
      <c r="A382" s="66">
        <v>412900</v>
      </c>
      <c r="B382" s="100" t="s">
        <v>304</v>
      </c>
      <c r="C382" s="63">
        <v>6000</v>
      </c>
    </row>
    <row r="383" spans="1:3" s="53" customFormat="1" x14ac:dyDescent="0.2">
      <c r="A383" s="66">
        <v>412900</v>
      </c>
      <c r="B383" s="100" t="s">
        <v>305</v>
      </c>
      <c r="C383" s="63">
        <v>350500</v>
      </c>
    </row>
    <row r="384" spans="1:3" s="53" customFormat="1" x14ac:dyDescent="0.2">
      <c r="A384" s="66">
        <v>412900</v>
      </c>
      <c r="B384" s="100" t="s">
        <v>306</v>
      </c>
      <c r="C384" s="63">
        <v>300</v>
      </c>
    </row>
    <row r="385" spans="1:3" s="53" customFormat="1" x14ac:dyDescent="0.2">
      <c r="A385" s="66">
        <v>412900</v>
      </c>
      <c r="B385" s="62" t="s">
        <v>289</v>
      </c>
      <c r="C385" s="63">
        <v>5000</v>
      </c>
    </row>
    <row r="386" spans="1:3" s="53" customFormat="1" ht="19.5" x14ac:dyDescent="0.2">
      <c r="A386" s="67">
        <v>510000</v>
      </c>
      <c r="B386" s="64" t="s">
        <v>146</v>
      </c>
      <c r="C386" s="106">
        <f>C387+C389</f>
        <v>10600</v>
      </c>
    </row>
    <row r="387" spans="1:3" s="53" customFormat="1" ht="19.5" x14ac:dyDescent="0.2">
      <c r="A387" s="67">
        <v>511000</v>
      </c>
      <c r="B387" s="64" t="s">
        <v>147</v>
      </c>
      <c r="C387" s="106">
        <f>SUM(C388:C388)</f>
        <v>1500</v>
      </c>
    </row>
    <row r="388" spans="1:3" s="53" customFormat="1" x14ac:dyDescent="0.2">
      <c r="A388" s="66">
        <v>511300</v>
      </c>
      <c r="B388" s="62" t="s">
        <v>150</v>
      </c>
      <c r="C388" s="63">
        <v>1500</v>
      </c>
    </row>
    <row r="389" spans="1:3" s="65" customFormat="1" ht="19.5" x14ac:dyDescent="0.2">
      <c r="A389" s="67">
        <v>516000</v>
      </c>
      <c r="B389" s="64" t="s">
        <v>157</v>
      </c>
      <c r="C389" s="60">
        <f t="shared" ref="C389" si="52">C390</f>
        <v>9100</v>
      </c>
    </row>
    <row r="390" spans="1:3" s="53" customFormat="1" x14ac:dyDescent="0.2">
      <c r="A390" s="66">
        <v>516100</v>
      </c>
      <c r="B390" s="62" t="s">
        <v>157</v>
      </c>
      <c r="C390" s="63">
        <v>9100</v>
      </c>
    </row>
    <row r="391" spans="1:3" s="65" customFormat="1" ht="19.5" x14ac:dyDescent="0.2">
      <c r="A391" s="67">
        <v>630000</v>
      </c>
      <c r="B391" s="64" t="s">
        <v>184</v>
      </c>
      <c r="C391" s="106">
        <f t="shared" ref="C391:C392" si="53">C392</f>
        <v>150100</v>
      </c>
    </row>
    <row r="392" spans="1:3" s="65" customFormat="1" ht="19.5" x14ac:dyDescent="0.2">
      <c r="A392" s="67">
        <v>631000</v>
      </c>
      <c r="B392" s="64" t="s">
        <v>120</v>
      </c>
      <c r="C392" s="106">
        <f t="shared" si="53"/>
        <v>150100</v>
      </c>
    </row>
    <row r="393" spans="1:3" s="53" customFormat="1" x14ac:dyDescent="0.2">
      <c r="A393" s="21">
        <v>631200</v>
      </c>
      <c r="B393" s="62" t="s">
        <v>187</v>
      </c>
      <c r="C393" s="63">
        <v>150100</v>
      </c>
    </row>
    <row r="394" spans="1:3" s="53" customFormat="1" x14ac:dyDescent="0.2">
      <c r="A394" s="108"/>
      <c r="B394" s="102" t="s">
        <v>222</v>
      </c>
      <c r="C394" s="107">
        <f>C369+C386+C391</f>
        <v>1588800</v>
      </c>
    </row>
    <row r="395" spans="1:3" s="53" customFormat="1" x14ac:dyDescent="0.2">
      <c r="A395" s="93"/>
      <c r="B395" s="55"/>
      <c r="C395" s="94"/>
    </row>
    <row r="396" spans="1:3" s="53" customFormat="1" x14ac:dyDescent="0.2">
      <c r="A396" s="70"/>
      <c r="B396" s="55"/>
      <c r="C396" s="105"/>
    </row>
    <row r="397" spans="1:3" s="53" customFormat="1" ht="19.5" x14ac:dyDescent="0.2">
      <c r="A397" s="66" t="s">
        <v>532</v>
      </c>
      <c r="B397" s="64"/>
      <c r="C397" s="105"/>
    </row>
    <row r="398" spans="1:3" s="53" customFormat="1" ht="19.5" x14ac:dyDescent="0.2">
      <c r="A398" s="66" t="s">
        <v>229</v>
      </c>
      <c r="B398" s="64"/>
      <c r="C398" s="105"/>
    </row>
    <row r="399" spans="1:3" s="53" customFormat="1" ht="19.5" x14ac:dyDescent="0.2">
      <c r="A399" s="66" t="s">
        <v>321</v>
      </c>
      <c r="B399" s="64"/>
      <c r="C399" s="105"/>
    </row>
    <row r="400" spans="1:3" s="53" customFormat="1" ht="19.5" x14ac:dyDescent="0.2">
      <c r="A400" s="66" t="s">
        <v>514</v>
      </c>
      <c r="B400" s="64"/>
      <c r="C400" s="105"/>
    </row>
    <row r="401" spans="1:3" s="53" customFormat="1" x14ac:dyDescent="0.2">
      <c r="A401" s="66"/>
      <c r="B401" s="57"/>
      <c r="C401" s="94"/>
    </row>
    <row r="402" spans="1:3" s="53" customFormat="1" ht="19.5" x14ac:dyDescent="0.2">
      <c r="A402" s="67">
        <v>410000</v>
      </c>
      <c r="B402" s="59" t="s">
        <v>83</v>
      </c>
      <c r="C402" s="106">
        <f>C403+C408+0</f>
        <v>20014300</v>
      </c>
    </row>
    <row r="403" spans="1:3" s="53" customFormat="1" ht="19.5" x14ac:dyDescent="0.2">
      <c r="A403" s="67">
        <v>411000</v>
      </c>
      <c r="B403" s="59" t="s">
        <v>194</v>
      </c>
      <c r="C403" s="106">
        <f t="shared" ref="C403" si="54">SUM(C404:C407)</f>
        <v>19972800</v>
      </c>
    </row>
    <row r="404" spans="1:3" s="53" customFormat="1" x14ac:dyDescent="0.2">
      <c r="A404" s="66">
        <v>411100</v>
      </c>
      <c r="B404" s="62" t="s">
        <v>84</v>
      </c>
      <c r="C404" s="63">
        <v>18811100</v>
      </c>
    </row>
    <row r="405" spans="1:3" s="53" customFormat="1" x14ac:dyDescent="0.2">
      <c r="A405" s="66">
        <v>411200</v>
      </c>
      <c r="B405" s="62" t="s">
        <v>207</v>
      </c>
      <c r="C405" s="63">
        <v>410000</v>
      </c>
    </row>
    <row r="406" spans="1:3" s="53" customFormat="1" ht="37.5" x14ac:dyDescent="0.2">
      <c r="A406" s="66">
        <v>411300</v>
      </c>
      <c r="B406" s="62" t="s">
        <v>85</v>
      </c>
      <c r="C406" s="63">
        <v>571700</v>
      </c>
    </row>
    <row r="407" spans="1:3" s="53" customFormat="1" x14ac:dyDescent="0.2">
      <c r="A407" s="66">
        <v>411400</v>
      </c>
      <c r="B407" s="62" t="s">
        <v>86</v>
      </c>
      <c r="C407" s="63">
        <v>180000</v>
      </c>
    </row>
    <row r="408" spans="1:3" s="53" customFormat="1" ht="19.5" x14ac:dyDescent="0.2">
      <c r="A408" s="67">
        <v>412000</v>
      </c>
      <c r="B408" s="64" t="s">
        <v>199</v>
      </c>
      <c r="C408" s="106">
        <f>SUM(C409:C409)</f>
        <v>41500</v>
      </c>
    </row>
    <row r="409" spans="1:3" s="53" customFormat="1" x14ac:dyDescent="0.2">
      <c r="A409" s="66">
        <v>412900</v>
      </c>
      <c r="B409" s="100" t="s">
        <v>306</v>
      </c>
      <c r="C409" s="63">
        <v>41500</v>
      </c>
    </row>
    <row r="410" spans="1:3" s="65" customFormat="1" ht="19.5" x14ac:dyDescent="0.2">
      <c r="A410" s="67">
        <v>630000</v>
      </c>
      <c r="B410" s="64" t="s">
        <v>184</v>
      </c>
      <c r="C410" s="106">
        <f>C411+0</f>
        <v>549100</v>
      </c>
    </row>
    <row r="411" spans="1:3" s="65" customFormat="1" ht="19.5" x14ac:dyDescent="0.2">
      <c r="A411" s="67">
        <v>638000</v>
      </c>
      <c r="B411" s="64" t="s">
        <v>121</v>
      </c>
      <c r="C411" s="106">
        <f t="shared" ref="C411" si="55">C412</f>
        <v>549100</v>
      </c>
    </row>
    <row r="412" spans="1:3" s="53" customFormat="1" x14ac:dyDescent="0.2">
      <c r="A412" s="66">
        <v>638100</v>
      </c>
      <c r="B412" s="62" t="s">
        <v>189</v>
      </c>
      <c r="C412" s="63">
        <v>549100</v>
      </c>
    </row>
    <row r="413" spans="1:3" s="53" customFormat="1" x14ac:dyDescent="0.2">
      <c r="A413" s="108"/>
      <c r="B413" s="102" t="s">
        <v>222</v>
      </c>
      <c r="C413" s="107">
        <f>C402+0+C410</f>
        <v>20563400</v>
      </c>
    </row>
    <row r="414" spans="1:3" s="53" customFormat="1" x14ac:dyDescent="0.2">
      <c r="A414" s="93"/>
      <c r="B414" s="55"/>
      <c r="C414" s="94"/>
    </row>
    <row r="415" spans="1:3" s="53" customFormat="1" x14ac:dyDescent="0.2">
      <c r="A415" s="70"/>
      <c r="B415" s="55"/>
      <c r="C415" s="105"/>
    </row>
    <row r="416" spans="1:3" s="53" customFormat="1" ht="19.5" x14ac:dyDescent="0.2">
      <c r="A416" s="66" t="s">
        <v>533</v>
      </c>
      <c r="B416" s="64"/>
      <c r="C416" s="105"/>
    </row>
    <row r="417" spans="1:3" s="53" customFormat="1" ht="19.5" x14ac:dyDescent="0.2">
      <c r="A417" s="66" t="s">
        <v>229</v>
      </c>
      <c r="B417" s="64"/>
      <c r="C417" s="105"/>
    </row>
    <row r="418" spans="1:3" s="53" customFormat="1" ht="19.5" x14ac:dyDescent="0.2">
      <c r="A418" s="66" t="s">
        <v>322</v>
      </c>
      <c r="B418" s="64"/>
      <c r="C418" s="105"/>
    </row>
    <row r="419" spans="1:3" s="53" customFormat="1" ht="19.5" x14ac:dyDescent="0.2">
      <c r="A419" s="66" t="s">
        <v>514</v>
      </c>
      <c r="B419" s="64"/>
      <c r="C419" s="105"/>
    </row>
    <row r="420" spans="1:3" s="53" customFormat="1" x14ac:dyDescent="0.2">
      <c r="A420" s="66"/>
      <c r="B420" s="57"/>
      <c r="C420" s="94"/>
    </row>
    <row r="421" spans="1:3" s="53" customFormat="1" ht="19.5" x14ac:dyDescent="0.2">
      <c r="A421" s="67">
        <v>410000</v>
      </c>
      <c r="B421" s="59" t="s">
        <v>83</v>
      </c>
      <c r="C421" s="106">
        <f>C422+C427+C437</f>
        <v>709700</v>
      </c>
    </row>
    <row r="422" spans="1:3" s="53" customFormat="1" ht="19.5" x14ac:dyDescent="0.2">
      <c r="A422" s="67">
        <v>411000</v>
      </c>
      <c r="B422" s="59" t="s">
        <v>194</v>
      </c>
      <c r="C422" s="106">
        <f t="shared" ref="C422" si="56">SUM(C423:C426)</f>
        <v>695700</v>
      </c>
    </row>
    <row r="423" spans="1:3" s="53" customFormat="1" x14ac:dyDescent="0.2">
      <c r="A423" s="66">
        <v>411100</v>
      </c>
      <c r="B423" s="62" t="s">
        <v>84</v>
      </c>
      <c r="C423" s="63">
        <v>655000</v>
      </c>
    </row>
    <row r="424" spans="1:3" s="53" customFormat="1" x14ac:dyDescent="0.2">
      <c r="A424" s="66">
        <v>411200</v>
      </c>
      <c r="B424" s="62" t="s">
        <v>207</v>
      </c>
      <c r="C424" s="63">
        <v>14300</v>
      </c>
    </row>
    <row r="425" spans="1:3" s="53" customFormat="1" ht="37.5" x14ac:dyDescent="0.2">
      <c r="A425" s="66">
        <v>411300</v>
      </c>
      <c r="B425" s="62" t="s">
        <v>85</v>
      </c>
      <c r="C425" s="63">
        <v>21000</v>
      </c>
    </row>
    <row r="426" spans="1:3" s="53" customFormat="1" x14ac:dyDescent="0.2">
      <c r="A426" s="66">
        <v>411400</v>
      </c>
      <c r="B426" s="62" t="s">
        <v>86</v>
      </c>
      <c r="C426" s="63">
        <v>5400</v>
      </c>
    </row>
    <row r="427" spans="1:3" s="65" customFormat="1" ht="19.5" x14ac:dyDescent="0.2">
      <c r="A427" s="67">
        <v>412000</v>
      </c>
      <c r="B427" s="64" t="s">
        <v>199</v>
      </c>
      <c r="C427" s="106">
        <f>SUM(C428:C436)</f>
        <v>13400</v>
      </c>
    </row>
    <row r="428" spans="1:3" s="53" customFormat="1" x14ac:dyDescent="0.2">
      <c r="A428" s="21">
        <v>412100</v>
      </c>
      <c r="B428" s="62" t="s">
        <v>87</v>
      </c>
      <c r="C428" s="63">
        <v>1800</v>
      </c>
    </row>
    <row r="429" spans="1:3" s="53" customFormat="1" x14ac:dyDescent="0.2">
      <c r="A429" s="66">
        <v>412200</v>
      </c>
      <c r="B429" s="62" t="s">
        <v>208</v>
      </c>
      <c r="C429" s="63">
        <v>3000</v>
      </c>
    </row>
    <row r="430" spans="1:3" s="53" customFormat="1" x14ac:dyDescent="0.2">
      <c r="A430" s="66">
        <v>412300</v>
      </c>
      <c r="B430" s="62" t="s">
        <v>88</v>
      </c>
      <c r="C430" s="63">
        <v>2900</v>
      </c>
    </row>
    <row r="431" spans="1:3" s="53" customFormat="1" x14ac:dyDescent="0.2">
      <c r="A431" s="66">
        <v>412500</v>
      </c>
      <c r="B431" s="62" t="s">
        <v>90</v>
      </c>
      <c r="C431" s="63">
        <v>100</v>
      </c>
    </row>
    <row r="432" spans="1:3" s="53" customFormat="1" x14ac:dyDescent="0.2">
      <c r="A432" s="66">
        <v>412600</v>
      </c>
      <c r="B432" s="62" t="s">
        <v>209</v>
      </c>
      <c r="C432" s="63">
        <v>1200</v>
      </c>
    </row>
    <row r="433" spans="1:3" s="53" customFormat="1" x14ac:dyDescent="0.2">
      <c r="A433" s="66">
        <v>412700</v>
      </c>
      <c r="B433" s="62" t="s">
        <v>196</v>
      </c>
      <c r="C433" s="63">
        <v>2000</v>
      </c>
    </row>
    <row r="434" spans="1:3" s="53" customFormat="1" x14ac:dyDescent="0.2">
      <c r="A434" s="66">
        <v>412900</v>
      </c>
      <c r="B434" s="62" t="s">
        <v>304</v>
      </c>
      <c r="C434" s="63">
        <v>600</v>
      </c>
    </row>
    <row r="435" spans="1:3" s="53" customFormat="1" x14ac:dyDescent="0.2">
      <c r="A435" s="110">
        <v>412900</v>
      </c>
      <c r="B435" s="100" t="s">
        <v>305</v>
      </c>
      <c r="C435" s="63">
        <v>299.99999999999994</v>
      </c>
    </row>
    <row r="436" spans="1:3" s="53" customFormat="1" x14ac:dyDescent="0.2">
      <c r="A436" s="110">
        <v>412900</v>
      </c>
      <c r="B436" s="111" t="s">
        <v>306</v>
      </c>
      <c r="C436" s="63">
        <v>1500</v>
      </c>
    </row>
    <row r="437" spans="1:3" s="65" customFormat="1" ht="39" x14ac:dyDescent="0.2">
      <c r="A437" s="67">
        <v>418000</v>
      </c>
      <c r="B437" s="64" t="s">
        <v>203</v>
      </c>
      <c r="C437" s="106">
        <f t="shared" ref="C437" si="57">C438</f>
        <v>600</v>
      </c>
    </row>
    <row r="438" spans="1:3" s="53" customFormat="1" x14ac:dyDescent="0.2">
      <c r="A438" s="66">
        <v>418400</v>
      </c>
      <c r="B438" s="62" t="s">
        <v>141</v>
      </c>
      <c r="C438" s="63">
        <v>600</v>
      </c>
    </row>
    <row r="439" spans="1:3" s="53" customFormat="1" ht="19.5" x14ac:dyDescent="0.2">
      <c r="A439" s="67">
        <v>510000</v>
      </c>
      <c r="B439" s="64" t="s">
        <v>146</v>
      </c>
      <c r="C439" s="106">
        <f>C440+0</f>
        <v>1000</v>
      </c>
    </row>
    <row r="440" spans="1:3" s="53" customFormat="1" ht="19.5" x14ac:dyDescent="0.2">
      <c r="A440" s="67">
        <v>511000</v>
      </c>
      <c r="B440" s="64" t="s">
        <v>147</v>
      </c>
      <c r="C440" s="106">
        <f t="shared" ref="C440" si="58">SUM(C441:C441)</f>
        <v>1000</v>
      </c>
    </row>
    <row r="441" spans="1:3" s="53" customFormat="1" x14ac:dyDescent="0.2">
      <c r="A441" s="66">
        <v>511300</v>
      </c>
      <c r="B441" s="62" t="s">
        <v>150</v>
      </c>
      <c r="C441" s="63">
        <v>1000</v>
      </c>
    </row>
    <row r="442" spans="1:3" s="65" customFormat="1" ht="19.5" x14ac:dyDescent="0.2">
      <c r="A442" s="67">
        <v>630000</v>
      </c>
      <c r="B442" s="64" t="s">
        <v>184</v>
      </c>
      <c r="C442" s="106">
        <f>C443+0</f>
        <v>27400</v>
      </c>
    </row>
    <row r="443" spans="1:3" s="65" customFormat="1" ht="19.5" x14ac:dyDescent="0.2">
      <c r="A443" s="67">
        <v>638000</v>
      </c>
      <c r="B443" s="64" t="s">
        <v>121</v>
      </c>
      <c r="C443" s="106">
        <f t="shared" ref="C443" si="59">C444</f>
        <v>27400</v>
      </c>
    </row>
    <row r="444" spans="1:3" s="53" customFormat="1" x14ac:dyDescent="0.2">
      <c r="A444" s="66">
        <v>638100</v>
      </c>
      <c r="B444" s="62" t="s">
        <v>189</v>
      </c>
      <c r="C444" s="63">
        <v>27400</v>
      </c>
    </row>
    <row r="445" spans="1:3" s="53" customFormat="1" x14ac:dyDescent="0.2">
      <c r="A445" s="108"/>
      <c r="B445" s="102" t="s">
        <v>222</v>
      </c>
      <c r="C445" s="107">
        <f>C421+C439+C442</f>
        <v>738100</v>
      </c>
    </row>
    <row r="446" spans="1:3" s="53" customFormat="1" x14ac:dyDescent="0.2">
      <c r="A446" s="93"/>
      <c r="B446" s="55"/>
      <c r="C446" s="105"/>
    </row>
    <row r="447" spans="1:3" s="53" customFormat="1" x14ac:dyDescent="0.2">
      <c r="A447" s="70"/>
      <c r="B447" s="55"/>
      <c r="C447" s="105"/>
    </row>
    <row r="448" spans="1:3" s="53" customFormat="1" ht="19.5" x14ac:dyDescent="0.2">
      <c r="A448" s="66" t="s">
        <v>534</v>
      </c>
      <c r="B448" s="64"/>
      <c r="C448" s="105"/>
    </row>
    <row r="449" spans="1:3" s="53" customFormat="1" ht="19.5" x14ac:dyDescent="0.2">
      <c r="A449" s="66" t="s">
        <v>229</v>
      </c>
      <c r="B449" s="64"/>
      <c r="C449" s="105"/>
    </row>
    <row r="450" spans="1:3" s="53" customFormat="1" ht="19.5" x14ac:dyDescent="0.2">
      <c r="A450" s="66" t="s">
        <v>323</v>
      </c>
      <c r="B450" s="64"/>
      <c r="C450" s="105"/>
    </row>
    <row r="451" spans="1:3" s="53" customFormat="1" ht="19.5" x14ac:dyDescent="0.2">
      <c r="A451" s="66" t="s">
        <v>514</v>
      </c>
      <c r="B451" s="64"/>
      <c r="C451" s="105"/>
    </row>
    <row r="452" spans="1:3" s="53" customFormat="1" x14ac:dyDescent="0.2">
      <c r="A452" s="66"/>
      <c r="B452" s="57"/>
      <c r="C452" s="94"/>
    </row>
    <row r="453" spans="1:3" s="53" customFormat="1" ht="19.5" x14ac:dyDescent="0.2">
      <c r="A453" s="67">
        <v>410000</v>
      </c>
      <c r="B453" s="59" t="s">
        <v>83</v>
      </c>
      <c r="C453" s="106">
        <f t="shared" ref="C453" si="60">C454+C459</f>
        <v>721000</v>
      </c>
    </row>
    <row r="454" spans="1:3" s="53" customFormat="1" ht="19.5" x14ac:dyDescent="0.2">
      <c r="A454" s="67">
        <v>411000</v>
      </c>
      <c r="B454" s="59" t="s">
        <v>194</v>
      </c>
      <c r="C454" s="106">
        <f t="shared" ref="C454" si="61">SUM(C455:C458)</f>
        <v>495100</v>
      </c>
    </row>
    <row r="455" spans="1:3" s="53" customFormat="1" x14ac:dyDescent="0.2">
      <c r="A455" s="66">
        <v>411100</v>
      </c>
      <c r="B455" s="62" t="s">
        <v>84</v>
      </c>
      <c r="C455" s="63">
        <v>467000</v>
      </c>
    </row>
    <row r="456" spans="1:3" s="53" customFormat="1" x14ac:dyDescent="0.2">
      <c r="A456" s="66">
        <v>411200</v>
      </c>
      <c r="B456" s="62" t="s">
        <v>207</v>
      </c>
      <c r="C456" s="63">
        <v>13700</v>
      </c>
    </row>
    <row r="457" spans="1:3" s="53" customFormat="1" ht="37.5" x14ac:dyDescent="0.2">
      <c r="A457" s="66">
        <v>411300</v>
      </c>
      <c r="B457" s="62" t="s">
        <v>85</v>
      </c>
      <c r="C457" s="63">
        <v>9600</v>
      </c>
    </row>
    <row r="458" spans="1:3" s="53" customFormat="1" x14ac:dyDescent="0.2">
      <c r="A458" s="66">
        <v>411400</v>
      </c>
      <c r="B458" s="62" t="s">
        <v>86</v>
      </c>
      <c r="C458" s="63">
        <v>4800</v>
      </c>
    </row>
    <row r="459" spans="1:3" s="53" customFormat="1" ht="19.5" x14ac:dyDescent="0.2">
      <c r="A459" s="67">
        <v>412000</v>
      </c>
      <c r="B459" s="64" t="s">
        <v>199</v>
      </c>
      <c r="C459" s="106">
        <f t="shared" ref="C459" si="62">SUM(C460:C472)</f>
        <v>225900</v>
      </c>
    </row>
    <row r="460" spans="1:3" s="53" customFormat="1" x14ac:dyDescent="0.2">
      <c r="A460" s="66">
        <v>412100</v>
      </c>
      <c r="B460" s="62" t="s">
        <v>87</v>
      </c>
      <c r="C460" s="63">
        <v>2300</v>
      </c>
    </row>
    <row r="461" spans="1:3" s="53" customFormat="1" x14ac:dyDescent="0.2">
      <c r="A461" s="66">
        <v>412200</v>
      </c>
      <c r="B461" s="62" t="s">
        <v>208</v>
      </c>
      <c r="C461" s="63">
        <v>43000</v>
      </c>
    </row>
    <row r="462" spans="1:3" s="53" customFormat="1" x14ac:dyDescent="0.2">
      <c r="A462" s="66">
        <v>412300</v>
      </c>
      <c r="B462" s="62" t="s">
        <v>88</v>
      </c>
      <c r="C462" s="63">
        <v>8000</v>
      </c>
    </row>
    <row r="463" spans="1:3" s="53" customFormat="1" x14ac:dyDescent="0.2">
      <c r="A463" s="66">
        <v>412500</v>
      </c>
      <c r="B463" s="62" t="s">
        <v>90</v>
      </c>
      <c r="C463" s="63">
        <v>5900</v>
      </c>
    </row>
    <row r="464" spans="1:3" s="53" customFormat="1" x14ac:dyDescent="0.2">
      <c r="A464" s="66">
        <v>412600</v>
      </c>
      <c r="B464" s="62" t="s">
        <v>209</v>
      </c>
      <c r="C464" s="63">
        <v>5000</v>
      </c>
    </row>
    <row r="465" spans="1:3" s="53" customFormat="1" x14ac:dyDescent="0.2">
      <c r="A465" s="66">
        <v>412700</v>
      </c>
      <c r="B465" s="62" t="s">
        <v>196</v>
      </c>
      <c r="C465" s="63">
        <v>45800</v>
      </c>
    </row>
    <row r="466" spans="1:3" s="53" customFormat="1" x14ac:dyDescent="0.2">
      <c r="A466" s="66">
        <v>412900</v>
      </c>
      <c r="B466" s="100" t="s">
        <v>515</v>
      </c>
      <c r="C466" s="63">
        <v>600</v>
      </c>
    </row>
    <row r="467" spans="1:3" s="53" customFormat="1" x14ac:dyDescent="0.2">
      <c r="A467" s="66">
        <v>412900</v>
      </c>
      <c r="B467" s="100" t="s">
        <v>287</v>
      </c>
      <c r="C467" s="63">
        <v>2000</v>
      </c>
    </row>
    <row r="468" spans="1:3" s="53" customFormat="1" x14ac:dyDescent="0.2">
      <c r="A468" s="66">
        <v>412900</v>
      </c>
      <c r="B468" s="62" t="s">
        <v>482</v>
      </c>
      <c r="C468" s="63">
        <v>110400</v>
      </c>
    </row>
    <row r="469" spans="1:3" s="53" customFormat="1" x14ac:dyDescent="0.2">
      <c r="A469" s="66">
        <v>412900</v>
      </c>
      <c r="B469" s="100" t="s">
        <v>304</v>
      </c>
      <c r="C469" s="63">
        <v>1300</v>
      </c>
    </row>
    <row r="470" spans="1:3" s="53" customFormat="1" x14ac:dyDescent="0.2">
      <c r="A470" s="66">
        <v>412900</v>
      </c>
      <c r="B470" s="100" t="s">
        <v>305</v>
      </c>
      <c r="C470" s="63">
        <v>500</v>
      </c>
    </row>
    <row r="471" spans="1:3" s="53" customFormat="1" x14ac:dyDescent="0.2">
      <c r="A471" s="66">
        <v>412900</v>
      </c>
      <c r="B471" s="100" t="s">
        <v>306</v>
      </c>
      <c r="C471" s="63">
        <v>999.99999999999977</v>
      </c>
    </row>
    <row r="472" spans="1:3" s="53" customFormat="1" x14ac:dyDescent="0.2">
      <c r="A472" s="66">
        <v>412900</v>
      </c>
      <c r="B472" s="62" t="s">
        <v>289</v>
      </c>
      <c r="C472" s="63">
        <v>100</v>
      </c>
    </row>
    <row r="473" spans="1:3" s="65" customFormat="1" ht="19.5" x14ac:dyDescent="0.2">
      <c r="A473" s="67">
        <v>510000</v>
      </c>
      <c r="B473" s="64" t="s">
        <v>146</v>
      </c>
      <c r="C473" s="106">
        <f>C474+C476</f>
        <v>2300</v>
      </c>
    </row>
    <row r="474" spans="1:3" s="65" customFormat="1" ht="19.5" x14ac:dyDescent="0.2">
      <c r="A474" s="67">
        <v>511000</v>
      </c>
      <c r="B474" s="64" t="s">
        <v>147</v>
      </c>
      <c r="C474" s="106">
        <f>C475+0</f>
        <v>1500</v>
      </c>
    </row>
    <row r="475" spans="1:3" s="53" customFormat="1" x14ac:dyDescent="0.2">
      <c r="A475" s="66">
        <v>511300</v>
      </c>
      <c r="B475" s="62" t="s">
        <v>150</v>
      </c>
      <c r="C475" s="63">
        <v>1500</v>
      </c>
    </row>
    <row r="476" spans="1:3" s="65" customFormat="1" ht="19.5" x14ac:dyDescent="0.2">
      <c r="A476" s="67">
        <v>516000</v>
      </c>
      <c r="B476" s="64" t="s">
        <v>157</v>
      </c>
      <c r="C476" s="106">
        <f t="shared" ref="C476" si="63">C477</f>
        <v>800</v>
      </c>
    </row>
    <row r="477" spans="1:3" s="53" customFormat="1" x14ac:dyDescent="0.2">
      <c r="A477" s="66">
        <v>516100</v>
      </c>
      <c r="B477" s="62" t="s">
        <v>157</v>
      </c>
      <c r="C477" s="63">
        <v>800</v>
      </c>
    </row>
    <row r="478" spans="1:3" s="65" customFormat="1" ht="19.5" x14ac:dyDescent="0.2">
      <c r="A478" s="67">
        <v>630000</v>
      </c>
      <c r="B478" s="64" t="s">
        <v>184</v>
      </c>
      <c r="C478" s="106">
        <f>0+C479</f>
        <v>28800</v>
      </c>
    </row>
    <row r="479" spans="1:3" s="65" customFormat="1" ht="19.5" x14ac:dyDescent="0.2">
      <c r="A479" s="67">
        <v>638000</v>
      </c>
      <c r="B479" s="64" t="s">
        <v>121</v>
      </c>
      <c r="C479" s="106">
        <f t="shared" ref="C479" si="64">C480</f>
        <v>28800</v>
      </c>
    </row>
    <row r="480" spans="1:3" s="53" customFormat="1" x14ac:dyDescent="0.2">
      <c r="A480" s="66">
        <v>638100</v>
      </c>
      <c r="B480" s="62" t="s">
        <v>189</v>
      </c>
      <c r="C480" s="63">
        <v>28800</v>
      </c>
    </row>
    <row r="481" spans="1:3" s="53" customFormat="1" x14ac:dyDescent="0.2">
      <c r="A481" s="108"/>
      <c r="B481" s="102" t="s">
        <v>222</v>
      </c>
      <c r="C481" s="107">
        <f>C453+C473+0+C478</f>
        <v>752100</v>
      </c>
    </row>
    <row r="482" spans="1:3" s="53" customFormat="1" x14ac:dyDescent="0.2">
      <c r="A482" s="93"/>
      <c r="B482" s="55"/>
      <c r="C482" s="94"/>
    </row>
    <row r="483" spans="1:3" s="53" customFormat="1" x14ac:dyDescent="0.2">
      <c r="A483" s="70"/>
      <c r="B483" s="55"/>
      <c r="C483" s="105"/>
    </row>
    <row r="484" spans="1:3" s="53" customFormat="1" ht="19.5" x14ac:dyDescent="0.2">
      <c r="A484" s="66" t="s">
        <v>535</v>
      </c>
      <c r="B484" s="64"/>
      <c r="C484" s="105"/>
    </row>
    <row r="485" spans="1:3" s="53" customFormat="1" ht="19.5" x14ac:dyDescent="0.2">
      <c r="A485" s="66" t="s">
        <v>229</v>
      </c>
      <c r="B485" s="64"/>
      <c r="C485" s="105"/>
    </row>
    <row r="486" spans="1:3" s="53" customFormat="1" ht="19.5" x14ac:dyDescent="0.2">
      <c r="A486" s="66" t="s">
        <v>324</v>
      </c>
      <c r="B486" s="64"/>
      <c r="C486" s="105"/>
    </row>
    <row r="487" spans="1:3" s="53" customFormat="1" ht="19.5" x14ac:dyDescent="0.2">
      <c r="A487" s="66" t="s">
        <v>514</v>
      </c>
      <c r="B487" s="64"/>
      <c r="C487" s="105"/>
    </row>
    <row r="488" spans="1:3" s="53" customFormat="1" x14ac:dyDescent="0.2">
      <c r="A488" s="66"/>
      <c r="B488" s="57"/>
      <c r="C488" s="94"/>
    </row>
    <row r="489" spans="1:3" s="53" customFormat="1" ht="19.5" x14ac:dyDescent="0.2">
      <c r="A489" s="67">
        <v>410000</v>
      </c>
      <c r="B489" s="59" t="s">
        <v>83</v>
      </c>
      <c r="C489" s="106">
        <f t="shared" ref="C489" si="65">C490+C495</f>
        <v>276300</v>
      </c>
    </row>
    <row r="490" spans="1:3" s="53" customFormat="1" ht="19.5" x14ac:dyDescent="0.2">
      <c r="A490" s="67">
        <v>411000</v>
      </c>
      <c r="B490" s="59" t="s">
        <v>194</v>
      </c>
      <c r="C490" s="106">
        <f t="shared" ref="C490" si="66">SUM(C491:C494)</f>
        <v>244300</v>
      </c>
    </row>
    <row r="491" spans="1:3" s="53" customFormat="1" x14ac:dyDescent="0.2">
      <c r="A491" s="66">
        <v>411100</v>
      </c>
      <c r="B491" s="62" t="s">
        <v>84</v>
      </c>
      <c r="C491" s="63">
        <v>237000</v>
      </c>
    </row>
    <row r="492" spans="1:3" s="53" customFormat="1" x14ac:dyDescent="0.2">
      <c r="A492" s="66">
        <v>411200</v>
      </c>
      <c r="B492" s="62" t="s">
        <v>207</v>
      </c>
      <c r="C492" s="63">
        <v>2100</v>
      </c>
    </row>
    <row r="493" spans="1:3" s="53" customFormat="1" ht="37.5" x14ac:dyDescent="0.2">
      <c r="A493" s="66">
        <v>411300</v>
      </c>
      <c r="B493" s="62" t="s">
        <v>85</v>
      </c>
      <c r="C493" s="63">
        <v>3700</v>
      </c>
    </row>
    <row r="494" spans="1:3" s="53" customFormat="1" x14ac:dyDescent="0.2">
      <c r="A494" s="66">
        <v>411400</v>
      </c>
      <c r="B494" s="62" t="s">
        <v>86</v>
      </c>
      <c r="C494" s="63">
        <v>1500</v>
      </c>
    </row>
    <row r="495" spans="1:3" s="53" customFormat="1" ht="19.5" x14ac:dyDescent="0.2">
      <c r="A495" s="67">
        <v>412000</v>
      </c>
      <c r="B495" s="64" t="s">
        <v>199</v>
      </c>
      <c r="C495" s="106">
        <f>SUM(C496:C503)</f>
        <v>32000</v>
      </c>
    </row>
    <row r="496" spans="1:3" s="53" customFormat="1" x14ac:dyDescent="0.2">
      <c r="A496" s="66">
        <v>412200</v>
      </c>
      <c r="B496" s="62" t="s">
        <v>208</v>
      </c>
      <c r="C496" s="63">
        <v>12000</v>
      </c>
    </row>
    <row r="497" spans="1:3" s="53" customFormat="1" x14ac:dyDescent="0.2">
      <c r="A497" s="66">
        <v>412300</v>
      </c>
      <c r="B497" s="62" t="s">
        <v>88</v>
      </c>
      <c r="C497" s="63">
        <v>2300</v>
      </c>
    </row>
    <row r="498" spans="1:3" s="53" customFormat="1" x14ac:dyDescent="0.2">
      <c r="A498" s="66">
        <v>412500</v>
      </c>
      <c r="B498" s="62" t="s">
        <v>90</v>
      </c>
      <c r="C498" s="63">
        <v>0</v>
      </c>
    </row>
    <row r="499" spans="1:3" s="53" customFormat="1" x14ac:dyDescent="0.2">
      <c r="A499" s="66">
        <v>412700</v>
      </c>
      <c r="B499" s="62" t="s">
        <v>196</v>
      </c>
      <c r="C499" s="63">
        <v>2400</v>
      </c>
    </row>
    <row r="500" spans="1:3" s="53" customFormat="1" x14ac:dyDescent="0.2">
      <c r="A500" s="66">
        <v>412900</v>
      </c>
      <c r="B500" s="100" t="s">
        <v>287</v>
      </c>
      <c r="C500" s="63">
        <v>14400.000000000002</v>
      </c>
    </row>
    <row r="501" spans="1:3" s="53" customFormat="1" x14ac:dyDescent="0.2">
      <c r="A501" s="66">
        <v>412900</v>
      </c>
      <c r="B501" s="100" t="s">
        <v>304</v>
      </c>
      <c r="C501" s="63">
        <v>300</v>
      </c>
    </row>
    <row r="502" spans="1:3" s="53" customFormat="1" x14ac:dyDescent="0.2">
      <c r="A502" s="66">
        <v>412900</v>
      </c>
      <c r="B502" s="100" t="s">
        <v>305</v>
      </c>
      <c r="C502" s="63">
        <v>0</v>
      </c>
    </row>
    <row r="503" spans="1:3" s="53" customFormat="1" x14ac:dyDescent="0.2">
      <c r="A503" s="66">
        <v>412900</v>
      </c>
      <c r="B503" s="100" t="s">
        <v>306</v>
      </c>
      <c r="C503" s="63">
        <v>600</v>
      </c>
    </row>
    <row r="504" spans="1:3" s="65" customFormat="1" ht="19.5" x14ac:dyDescent="0.2">
      <c r="A504" s="67">
        <v>510000</v>
      </c>
      <c r="B504" s="64" t="s">
        <v>146</v>
      </c>
      <c r="C504" s="106">
        <f t="shared" ref="C504:C505" si="67">C505</f>
        <v>1000</v>
      </c>
    </row>
    <row r="505" spans="1:3" s="65" customFormat="1" ht="19.5" x14ac:dyDescent="0.2">
      <c r="A505" s="67">
        <v>511000</v>
      </c>
      <c r="B505" s="64" t="s">
        <v>147</v>
      </c>
      <c r="C505" s="106">
        <f t="shared" si="67"/>
        <v>1000</v>
      </c>
    </row>
    <row r="506" spans="1:3" s="53" customFormat="1" x14ac:dyDescent="0.2">
      <c r="A506" s="66">
        <v>511300</v>
      </c>
      <c r="B506" s="62" t="s">
        <v>150</v>
      </c>
      <c r="C506" s="63">
        <v>1000</v>
      </c>
    </row>
    <row r="507" spans="1:3" s="65" customFormat="1" ht="19.5" x14ac:dyDescent="0.2">
      <c r="A507" s="67">
        <v>630000</v>
      </c>
      <c r="B507" s="64" t="s">
        <v>184</v>
      </c>
      <c r="C507" s="106">
        <f t="shared" ref="C507:C508" si="68">C508</f>
        <v>24100</v>
      </c>
    </row>
    <row r="508" spans="1:3" s="65" customFormat="1" ht="19.5" x14ac:dyDescent="0.2">
      <c r="A508" s="67">
        <v>638000</v>
      </c>
      <c r="B508" s="64" t="s">
        <v>121</v>
      </c>
      <c r="C508" s="106">
        <f t="shared" si="68"/>
        <v>24100</v>
      </c>
    </row>
    <row r="509" spans="1:3" s="53" customFormat="1" x14ac:dyDescent="0.2">
      <c r="A509" s="66">
        <v>638100</v>
      </c>
      <c r="B509" s="62" t="s">
        <v>189</v>
      </c>
      <c r="C509" s="63">
        <v>24100</v>
      </c>
    </row>
    <row r="510" spans="1:3" s="53" customFormat="1" x14ac:dyDescent="0.2">
      <c r="A510" s="108"/>
      <c r="B510" s="102" t="s">
        <v>222</v>
      </c>
      <c r="C510" s="107">
        <f>C489+C504+C507</f>
        <v>301400</v>
      </c>
    </row>
    <row r="511" spans="1:3" s="53" customFormat="1" x14ac:dyDescent="0.2">
      <c r="A511" s="93"/>
      <c r="B511" s="55"/>
      <c r="C511" s="94"/>
    </row>
    <row r="512" spans="1:3" s="53" customFormat="1" x14ac:dyDescent="0.2">
      <c r="A512" s="70"/>
      <c r="B512" s="55"/>
      <c r="C512" s="105"/>
    </row>
    <row r="513" spans="1:3" s="53" customFormat="1" ht="19.5" x14ac:dyDescent="0.2">
      <c r="A513" s="66" t="s">
        <v>536</v>
      </c>
      <c r="B513" s="64"/>
      <c r="C513" s="105"/>
    </row>
    <row r="514" spans="1:3" s="53" customFormat="1" ht="19.5" x14ac:dyDescent="0.2">
      <c r="A514" s="66" t="s">
        <v>229</v>
      </c>
      <c r="B514" s="64"/>
      <c r="C514" s="105"/>
    </row>
    <row r="515" spans="1:3" s="53" customFormat="1" ht="19.5" x14ac:dyDescent="0.2">
      <c r="A515" s="66" t="s">
        <v>325</v>
      </c>
      <c r="B515" s="64"/>
      <c r="C515" s="105"/>
    </row>
    <row r="516" spans="1:3" s="53" customFormat="1" ht="19.5" x14ac:dyDescent="0.2">
      <c r="A516" s="66" t="s">
        <v>514</v>
      </c>
      <c r="B516" s="64"/>
      <c r="C516" s="105"/>
    </row>
    <row r="517" spans="1:3" s="53" customFormat="1" x14ac:dyDescent="0.2">
      <c r="A517" s="66"/>
      <c r="B517" s="57"/>
      <c r="C517" s="94"/>
    </row>
    <row r="518" spans="1:3" s="53" customFormat="1" ht="19.5" x14ac:dyDescent="0.2">
      <c r="A518" s="67">
        <v>410000</v>
      </c>
      <c r="B518" s="59" t="s">
        <v>83</v>
      </c>
      <c r="C518" s="106">
        <f>C519+C524+0</f>
        <v>475400</v>
      </c>
    </row>
    <row r="519" spans="1:3" s="53" customFormat="1" ht="19.5" x14ac:dyDescent="0.2">
      <c r="A519" s="67">
        <v>411000</v>
      </c>
      <c r="B519" s="59" t="s">
        <v>194</v>
      </c>
      <c r="C519" s="106">
        <f t="shared" ref="C519" si="69">SUM(C520:C523)</f>
        <v>438600</v>
      </c>
    </row>
    <row r="520" spans="1:3" s="53" customFormat="1" x14ac:dyDescent="0.2">
      <c r="A520" s="66">
        <v>411100</v>
      </c>
      <c r="B520" s="62" t="s">
        <v>84</v>
      </c>
      <c r="C520" s="63">
        <v>411800</v>
      </c>
    </row>
    <row r="521" spans="1:3" s="53" customFormat="1" x14ac:dyDescent="0.2">
      <c r="A521" s="66">
        <v>411200</v>
      </c>
      <c r="B521" s="62" t="s">
        <v>207</v>
      </c>
      <c r="C521" s="63">
        <v>11800</v>
      </c>
    </row>
    <row r="522" spans="1:3" s="53" customFormat="1" ht="37.5" x14ac:dyDescent="0.2">
      <c r="A522" s="66">
        <v>411300</v>
      </c>
      <c r="B522" s="62" t="s">
        <v>85</v>
      </c>
      <c r="C522" s="63">
        <v>10000</v>
      </c>
    </row>
    <row r="523" spans="1:3" s="53" customFormat="1" x14ac:dyDescent="0.2">
      <c r="A523" s="66">
        <v>411400</v>
      </c>
      <c r="B523" s="62" t="s">
        <v>86</v>
      </c>
      <c r="C523" s="63">
        <v>5000</v>
      </c>
    </row>
    <row r="524" spans="1:3" s="53" customFormat="1" ht="19.5" x14ac:dyDescent="0.2">
      <c r="A524" s="67">
        <v>412000</v>
      </c>
      <c r="B524" s="64" t="s">
        <v>199</v>
      </c>
      <c r="C524" s="106">
        <f>SUM(C525:C533)</f>
        <v>36800</v>
      </c>
    </row>
    <row r="525" spans="1:3" s="53" customFormat="1" x14ac:dyDescent="0.2">
      <c r="A525" s="66">
        <v>412200</v>
      </c>
      <c r="B525" s="62" t="s">
        <v>208</v>
      </c>
      <c r="C525" s="63">
        <v>5500</v>
      </c>
    </row>
    <row r="526" spans="1:3" s="53" customFormat="1" x14ac:dyDescent="0.2">
      <c r="A526" s="66">
        <v>412300</v>
      </c>
      <c r="B526" s="62" t="s">
        <v>88</v>
      </c>
      <c r="C526" s="63">
        <v>3500.0000000000027</v>
      </c>
    </row>
    <row r="527" spans="1:3" s="53" customFormat="1" x14ac:dyDescent="0.2">
      <c r="A527" s="66">
        <v>412500</v>
      </c>
      <c r="B527" s="62" t="s">
        <v>90</v>
      </c>
      <c r="C527" s="63">
        <v>3000</v>
      </c>
    </row>
    <row r="528" spans="1:3" s="53" customFormat="1" x14ac:dyDescent="0.2">
      <c r="A528" s="66">
        <v>412600</v>
      </c>
      <c r="B528" s="62" t="s">
        <v>209</v>
      </c>
      <c r="C528" s="63">
        <v>6299.9999999999955</v>
      </c>
    </row>
    <row r="529" spans="1:3" s="53" customFormat="1" x14ac:dyDescent="0.2">
      <c r="A529" s="66">
        <v>412700</v>
      </c>
      <c r="B529" s="62" t="s">
        <v>196</v>
      </c>
      <c r="C529" s="63">
        <v>4000</v>
      </c>
    </row>
    <row r="530" spans="1:3" s="53" customFormat="1" x14ac:dyDescent="0.2">
      <c r="A530" s="66">
        <v>412900</v>
      </c>
      <c r="B530" s="100" t="s">
        <v>287</v>
      </c>
      <c r="C530" s="63">
        <v>12999.999999999996</v>
      </c>
    </row>
    <row r="531" spans="1:3" s="53" customFormat="1" x14ac:dyDescent="0.2">
      <c r="A531" s="66">
        <v>412900</v>
      </c>
      <c r="B531" s="100" t="s">
        <v>304</v>
      </c>
      <c r="C531" s="63">
        <v>300</v>
      </c>
    </row>
    <row r="532" spans="1:3" s="53" customFormat="1" x14ac:dyDescent="0.2">
      <c r="A532" s="66">
        <v>412900</v>
      </c>
      <c r="B532" s="100" t="s">
        <v>305</v>
      </c>
      <c r="C532" s="63">
        <v>399.99999999999989</v>
      </c>
    </row>
    <row r="533" spans="1:3" s="53" customFormat="1" x14ac:dyDescent="0.2">
      <c r="A533" s="66">
        <v>412900</v>
      </c>
      <c r="B533" s="100" t="s">
        <v>306</v>
      </c>
      <c r="C533" s="63">
        <v>800</v>
      </c>
    </row>
    <row r="534" spans="1:3" s="53" customFormat="1" ht="19.5" x14ac:dyDescent="0.2">
      <c r="A534" s="67">
        <v>510000</v>
      </c>
      <c r="B534" s="64" t="s">
        <v>146</v>
      </c>
      <c r="C534" s="106">
        <f t="shared" ref="C534" si="70">C535+C537</f>
        <v>2000</v>
      </c>
    </row>
    <row r="535" spans="1:3" s="53" customFormat="1" ht="19.5" x14ac:dyDescent="0.2">
      <c r="A535" s="67">
        <v>511000</v>
      </c>
      <c r="B535" s="64" t="s">
        <v>147</v>
      </c>
      <c r="C535" s="106">
        <f t="shared" ref="C535" si="71">SUM(C536:C536)</f>
        <v>1000</v>
      </c>
    </row>
    <row r="536" spans="1:3" s="53" customFormat="1" x14ac:dyDescent="0.2">
      <c r="A536" s="66">
        <v>511300</v>
      </c>
      <c r="B536" s="62" t="s">
        <v>150</v>
      </c>
      <c r="C536" s="63">
        <v>1000</v>
      </c>
    </row>
    <row r="537" spans="1:3" s="53" customFormat="1" ht="19.5" x14ac:dyDescent="0.2">
      <c r="A537" s="67">
        <v>516000</v>
      </c>
      <c r="B537" s="64" t="s">
        <v>157</v>
      </c>
      <c r="C537" s="106">
        <f t="shared" ref="C537" si="72">C538</f>
        <v>1000.0000000000001</v>
      </c>
    </row>
    <row r="538" spans="1:3" s="53" customFormat="1" x14ac:dyDescent="0.2">
      <c r="A538" s="66">
        <v>516100</v>
      </c>
      <c r="B538" s="62" t="s">
        <v>157</v>
      </c>
      <c r="C538" s="63">
        <v>1000.0000000000001</v>
      </c>
    </row>
    <row r="539" spans="1:3" s="65" customFormat="1" ht="19.5" x14ac:dyDescent="0.2">
      <c r="A539" s="67">
        <v>630000</v>
      </c>
      <c r="B539" s="64" t="s">
        <v>184</v>
      </c>
      <c r="C539" s="106">
        <f>0+C540</f>
        <v>2100</v>
      </c>
    </row>
    <row r="540" spans="1:3" s="65" customFormat="1" ht="19.5" x14ac:dyDescent="0.2">
      <c r="A540" s="67">
        <v>638000</v>
      </c>
      <c r="B540" s="64" t="s">
        <v>121</v>
      </c>
      <c r="C540" s="106">
        <f t="shared" ref="C540" si="73">C541</f>
        <v>2100</v>
      </c>
    </row>
    <row r="541" spans="1:3" s="53" customFormat="1" x14ac:dyDescent="0.2">
      <c r="A541" s="66">
        <v>638100</v>
      </c>
      <c r="B541" s="62" t="s">
        <v>189</v>
      </c>
      <c r="C541" s="63">
        <v>2100</v>
      </c>
    </row>
    <row r="542" spans="1:3" s="53" customFormat="1" x14ac:dyDescent="0.2">
      <c r="A542" s="108"/>
      <c r="B542" s="102" t="s">
        <v>222</v>
      </c>
      <c r="C542" s="107">
        <f>C518+C534+C539+0</f>
        <v>479500</v>
      </c>
    </row>
    <row r="543" spans="1:3" s="53" customFormat="1" x14ac:dyDescent="0.2">
      <c r="A543" s="93"/>
      <c r="B543" s="55"/>
      <c r="C543" s="94"/>
    </row>
    <row r="544" spans="1:3" s="53" customFormat="1" x14ac:dyDescent="0.2">
      <c r="A544" s="70"/>
      <c r="B544" s="55"/>
      <c r="C544" s="105"/>
    </row>
    <row r="545" spans="1:3" s="53" customFormat="1" ht="19.5" x14ac:dyDescent="0.2">
      <c r="A545" s="66" t="s">
        <v>537</v>
      </c>
      <c r="B545" s="64"/>
      <c r="C545" s="105"/>
    </row>
    <row r="546" spans="1:3" s="53" customFormat="1" ht="19.5" x14ac:dyDescent="0.2">
      <c r="A546" s="66" t="s">
        <v>229</v>
      </c>
      <c r="B546" s="64"/>
      <c r="C546" s="105"/>
    </row>
    <row r="547" spans="1:3" s="53" customFormat="1" ht="19.5" x14ac:dyDescent="0.2">
      <c r="A547" s="66" t="s">
        <v>326</v>
      </c>
      <c r="B547" s="64"/>
      <c r="C547" s="105"/>
    </row>
    <row r="548" spans="1:3" s="53" customFormat="1" ht="19.5" x14ac:dyDescent="0.2">
      <c r="A548" s="66" t="s">
        <v>514</v>
      </c>
      <c r="B548" s="64"/>
      <c r="C548" s="105"/>
    </row>
    <row r="549" spans="1:3" s="53" customFormat="1" x14ac:dyDescent="0.2">
      <c r="A549" s="66"/>
      <c r="B549" s="57"/>
      <c r="C549" s="94"/>
    </row>
    <row r="550" spans="1:3" s="53" customFormat="1" ht="19.5" x14ac:dyDescent="0.2">
      <c r="A550" s="67">
        <v>410000</v>
      </c>
      <c r="B550" s="59" t="s">
        <v>83</v>
      </c>
      <c r="C550" s="106">
        <f>C551+C555+C565</f>
        <v>191300</v>
      </c>
    </row>
    <row r="551" spans="1:3" s="53" customFormat="1" ht="19.5" x14ac:dyDescent="0.2">
      <c r="A551" s="67">
        <v>411000</v>
      </c>
      <c r="B551" s="59" t="s">
        <v>194</v>
      </c>
      <c r="C551" s="106">
        <f t="shared" ref="C551" si="74">SUM(C552:C554)</f>
        <v>84400</v>
      </c>
    </row>
    <row r="552" spans="1:3" s="53" customFormat="1" x14ac:dyDescent="0.2">
      <c r="A552" s="66">
        <v>411100</v>
      </c>
      <c r="B552" s="62" t="s">
        <v>84</v>
      </c>
      <c r="C552" s="63">
        <v>72000</v>
      </c>
    </row>
    <row r="553" spans="1:3" s="53" customFormat="1" x14ac:dyDescent="0.2">
      <c r="A553" s="66">
        <v>411200</v>
      </c>
      <c r="B553" s="62" t="s">
        <v>207</v>
      </c>
      <c r="C553" s="63">
        <v>4000</v>
      </c>
    </row>
    <row r="554" spans="1:3" s="53" customFormat="1" x14ac:dyDescent="0.2">
      <c r="A554" s="66">
        <v>411400</v>
      </c>
      <c r="B554" s="62" t="s">
        <v>86</v>
      </c>
      <c r="C554" s="63">
        <v>8400</v>
      </c>
    </row>
    <row r="555" spans="1:3" s="53" customFormat="1" ht="19.5" x14ac:dyDescent="0.2">
      <c r="A555" s="67">
        <v>412000</v>
      </c>
      <c r="B555" s="64" t="s">
        <v>199</v>
      </c>
      <c r="C555" s="106">
        <f>SUM(C556:C564)</f>
        <v>29500</v>
      </c>
    </row>
    <row r="556" spans="1:3" s="53" customFormat="1" x14ac:dyDescent="0.2">
      <c r="A556" s="66">
        <v>412200</v>
      </c>
      <c r="B556" s="62" t="s">
        <v>208</v>
      </c>
      <c r="C556" s="63">
        <v>2000</v>
      </c>
    </row>
    <row r="557" spans="1:3" s="53" customFormat="1" x14ac:dyDescent="0.2">
      <c r="A557" s="66">
        <v>412300</v>
      </c>
      <c r="B557" s="62" t="s">
        <v>88</v>
      </c>
      <c r="C557" s="63">
        <v>4100</v>
      </c>
    </row>
    <row r="558" spans="1:3" s="53" customFormat="1" x14ac:dyDescent="0.2">
      <c r="A558" s="66">
        <v>412500</v>
      </c>
      <c r="B558" s="62" t="s">
        <v>90</v>
      </c>
      <c r="C558" s="63">
        <v>3000</v>
      </c>
    </row>
    <row r="559" spans="1:3" s="53" customFormat="1" x14ac:dyDescent="0.2">
      <c r="A559" s="66">
        <v>412600</v>
      </c>
      <c r="B559" s="62" t="s">
        <v>209</v>
      </c>
      <c r="C559" s="63">
        <v>4800</v>
      </c>
    </row>
    <row r="560" spans="1:3" s="53" customFormat="1" x14ac:dyDescent="0.2">
      <c r="A560" s="66">
        <v>412700</v>
      </c>
      <c r="B560" s="62" t="s">
        <v>196</v>
      </c>
      <c r="C560" s="63">
        <v>399.99999999999994</v>
      </c>
    </row>
    <row r="561" spans="1:3" s="53" customFormat="1" x14ac:dyDescent="0.2">
      <c r="A561" s="66">
        <v>412900</v>
      </c>
      <c r="B561" s="62" t="s">
        <v>287</v>
      </c>
      <c r="C561" s="63">
        <v>14000</v>
      </c>
    </row>
    <row r="562" spans="1:3" s="53" customFormat="1" x14ac:dyDescent="0.2">
      <c r="A562" s="66">
        <v>412900</v>
      </c>
      <c r="B562" s="62" t="s">
        <v>304</v>
      </c>
      <c r="C562" s="63">
        <v>800</v>
      </c>
    </row>
    <row r="563" spans="1:3" s="53" customFormat="1" x14ac:dyDescent="0.2">
      <c r="A563" s="66">
        <v>412900</v>
      </c>
      <c r="B563" s="100" t="s">
        <v>305</v>
      </c>
      <c r="C563" s="63">
        <v>399.99999999999994</v>
      </c>
    </row>
    <row r="564" spans="1:3" s="53" customFormat="1" x14ac:dyDescent="0.2">
      <c r="A564" s="66">
        <v>412900</v>
      </c>
      <c r="B564" s="62" t="s">
        <v>306</v>
      </c>
      <c r="C564" s="63">
        <v>0</v>
      </c>
    </row>
    <row r="565" spans="1:3" s="65" customFormat="1" ht="19.5" x14ac:dyDescent="0.2">
      <c r="A565" s="67">
        <v>419000</v>
      </c>
      <c r="B565" s="64" t="s">
        <v>204</v>
      </c>
      <c r="C565" s="106">
        <f t="shared" ref="C565" si="75">C566</f>
        <v>77400</v>
      </c>
    </row>
    <row r="566" spans="1:3" s="53" customFormat="1" x14ac:dyDescent="0.2">
      <c r="A566" s="66">
        <v>419100</v>
      </c>
      <c r="B566" s="62" t="s">
        <v>204</v>
      </c>
      <c r="C566" s="63">
        <v>77400</v>
      </c>
    </row>
    <row r="567" spans="1:3" s="65" customFormat="1" ht="19.5" x14ac:dyDescent="0.2">
      <c r="A567" s="67">
        <v>510000</v>
      </c>
      <c r="B567" s="64" t="s">
        <v>146</v>
      </c>
      <c r="C567" s="106">
        <f t="shared" ref="C567" si="76">C568+C570</f>
        <v>2700</v>
      </c>
    </row>
    <row r="568" spans="1:3" s="65" customFormat="1" ht="19.5" x14ac:dyDescent="0.2">
      <c r="A568" s="67">
        <v>511000</v>
      </c>
      <c r="B568" s="64" t="s">
        <v>147</v>
      </c>
      <c r="C568" s="106">
        <f t="shared" ref="C568" si="77">C569</f>
        <v>1000</v>
      </c>
    </row>
    <row r="569" spans="1:3" s="53" customFormat="1" x14ac:dyDescent="0.2">
      <c r="A569" s="66">
        <v>511300</v>
      </c>
      <c r="B569" s="62" t="s">
        <v>150</v>
      </c>
      <c r="C569" s="63">
        <v>1000</v>
      </c>
    </row>
    <row r="570" spans="1:3" s="65" customFormat="1" ht="19.5" x14ac:dyDescent="0.2">
      <c r="A570" s="67">
        <v>516000</v>
      </c>
      <c r="B570" s="64" t="s">
        <v>157</v>
      </c>
      <c r="C570" s="106">
        <f t="shared" ref="C570" si="78">C571</f>
        <v>1700</v>
      </c>
    </row>
    <row r="571" spans="1:3" s="53" customFormat="1" x14ac:dyDescent="0.2">
      <c r="A571" s="66">
        <v>516100</v>
      </c>
      <c r="B571" s="62" t="s">
        <v>157</v>
      </c>
      <c r="C571" s="63">
        <v>1700</v>
      </c>
    </row>
    <row r="572" spans="1:3" s="53" customFormat="1" x14ac:dyDescent="0.2">
      <c r="A572" s="108"/>
      <c r="B572" s="102" t="s">
        <v>222</v>
      </c>
      <c r="C572" s="107">
        <f>C550+C567</f>
        <v>194000</v>
      </c>
    </row>
    <row r="573" spans="1:3" s="53" customFormat="1" x14ac:dyDescent="0.2">
      <c r="A573" s="93"/>
      <c r="B573" s="55"/>
      <c r="C573" s="94"/>
    </row>
    <row r="574" spans="1:3" s="53" customFormat="1" x14ac:dyDescent="0.2">
      <c r="A574" s="70"/>
      <c r="B574" s="55"/>
      <c r="C574" s="105"/>
    </row>
    <row r="575" spans="1:3" s="53" customFormat="1" ht="19.5" x14ac:dyDescent="0.2">
      <c r="A575" s="66" t="s">
        <v>538</v>
      </c>
      <c r="B575" s="64"/>
      <c r="C575" s="105"/>
    </row>
    <row r="576" spans="1:3" s="53" customFormat="1" ht="19.5" x14ac:dyDescent="0.2">
      <c r="A576" s="66" t="s">
        <v>229</v>
      </c>
      <c r="B576" s="64"/>
      <c r="C576" s="105"/>
    </row>
    <row r="577" spans="1:3" s="53" customFormat="1" ht="19.5" x14ac:dyDescent="0.2">
      <c r="A577" s="66" t="s">
        <v>327</v>
      </c>
      <c r="B577" s="64"/>
      <c r="C577" s="105"/>
    </row>
    <row r="578" spans="1:3" s="53" customFormat="1" ht="19.5" x14ac:dyDescent="0.2">
      <c r="A578" s="66" t="s">
        <v>539</v>
      </c>
      <c r="B578" s="64"/>
      <c r="C578" s="105"/>
    </row>
    <row r="579" spans="1:3" s="53" customFormat="1" x14ac:dyDescent="0.2">
      <c r="A579" s="66"/>
      <c r="B579" s="57"/>
      <c r="C579" s="94"/>
    </row>
    <row r="580" spans="1:3" s="53" customFormat="1" ht="19.5" x14ac:dyDescent="0.2">
      <c r="A580" s="67">
        <v>410000</v>
      </c>
      <c r="B580" s="59" t="s">
        <v>83</v>
      </c>
      <c r="C580" s="106">
        <f t="shared" ref="C580" si="79">C581+C586</f>
        <v>13722200</v>
      </c>
    </row>
    <row r="581" spans="1:3" s="53" customFormat="1" ht="19.5" x14ac:dyDescent="0.2">
      <c r="A581" s="67">
        <v>411000</v>
      </c>
      <c r="B581" s="59" t="s">
        <v>194</v>
      </c>
      <c r="C581" s="106">
        <f t="shared" ref="C581" si="80">SUM(C582:C585)</f>
        <v>12366800</v>
      </c>
    </row>
    <row r="582" spans="1:3" s="53" customFormat="1" x14ac:dyDescent="0.2">
      <c r="A582" s="66">
        <v>411100</v>
      </c>
      <c r="B582" s="62" t="s">
        <v>84</v>
      </c>
      <c r="C582" s="63">
        <v>11400000</v>
      </c>
    </row>
    <row r="583" spans="1:3" s="53" customFormat="1" x14ac:dyDescent="0.2">
      <c r="A583" s="66">
        <v>411200</v>
      </c>
      <c r="B583" s="62" t="s">
        <v>207</v>
      </c>
      <c r="C583" s="63">
        <v>346800</v>
      </c>
    </row>
    <row r="584" spans="1:3" s="53" customFormat="1" ht="37.5" x14ac:dyDescent="0.2">
      <c r="A584" s="66">
        <v>411300</v>
      </c>
      <c r="B584" s="62" t="s">
        <v>85</v>
      </c>
      <c r="C584" s="63">
        <v>443899.99999999994</v>
      </c>
    </row>
    <row r="585" spans="1:3" s="53" customFormat="1" x14ac:dyDescent="0.2">
      <c r="A585" s="66">
        <v>411400</v>
      </c>
      <c r="B585" s="62" t="s">
        <v>86</v>
      </c>
      <c r="C585" s="63">
        <v>176100</v>
      </c>
    </row>
    <row r="586" spans="1:3" s="53" customFormat="1" ht="19.5" x14ac:dyDescent="0.2">
      <c r="A586" s="67">
        <v>412000</v>
      </c>
      <c r="B586" s="64" t="s">
        <v>199</v>
      </c>
      <c r="C586" s="106">
        <f>SUM(C587:C598)</f>
        <v>1355400</v>
      </c>
    </row>
    <row r="587" spans="1:3" s="53" customFormat="1" x14ac:dyDescent="0.2">
      <c r="A587" s="66">
        <v>412100</v>
      </c>
      <c r="B587" s="62" t="s">
        <v>87</v>
      </c>
      <c r="C587" s="63">
        <v>229500</v>
      </c>
    </row>
    <row r="588" spans="1:3" s="53" customFormat="1" x14ac:dyDescent="0.2">
      <c r="A588" s="66">
        <v>412200</v>
      </c>
      <c r="B588" s="62" t="s">
        <v>208</v>
      </c>
      <c r="C588" s="63">
        <v>465000</v>
      </c>
    </row>
    <row r="589" spans="1:3" s="53" customFormat="1" x14ac:dyDescent="0.2">
      <c r="A589" s="66">
        <v>412300</v>
      </c>
      <c r="B589" s="62" t="s">
        <v>88</v>
      </c>
      <c r="C589" s="63">
        <v>100000</v>
      </c>
    </row>
    <row r="590" spans="1:3" s="53" customFormat="1" x14ac:dyDescent="0.2">
      <c r="A590" s="66">
        <v>412500</v>
      </c>
      <c r="B590" s="62" t="s">
        <v>90</v>
      </c>
      <c r="C590" s="63">
        <v>170000</v>
      </c>
    </row>
    <row r="591" spans="1:3" s="53" customFormat="1" x14ac:dyDescent="0.2">
      <c r="A591" s="66">
        <v>412600</v>
      </c>
      <c r="B591" s="62" t="s">
        <v>209</v>
      </c>
      <c r="C591" s="63">
        <v>155000</v>
      </c>
    </row>
    <row r="592" spans="1:3" s="53" customFormat="1" x14ac:dyDescent="0.2">
      <c r="A592" s="66">
        <v>412700</v>
      </c>
      <c r="B592" s="62" t="s">
        <v>196</v>
      </c>
      <c r="C592" s="63">
        <v>140000</v>
      </c>
    </row>
    <row r="593" spans="1:3" s="53" customFormat="1" x14ac:dyDescent="0.2">
      <c r="A593" s="66">
        <v>412900</v>
      </c>
      <c r="B593" s="100" t="s">
        <v>515</v>
      </c>
      <c r="C593" s="63">
        <v>4000</v>
      </c>
    </row>
    <row r="594" spans="1:3" s="53" customFormat="1" x14ac:dyDescent="0.2">
      <c r="A594" s="66">
        <v>412900</v>
      </c>
      <c r="B594" s="100" t="s">
        <v>304</v>
      </c>
      <c r="C594" s="63">
        <v>1200</v>
      </c>
    </row>
    <row r="595" spans="1:3" s="53" customFormat="1" x14ac:dyDescent="0.2">
      <c r="A595" s="66">
        <v>412900</v>
      </c>
      <c r="B595" s="100" t="s">
        <v>305</v>
      </c>
      <c r="C595" s="63">
        <v>30000</v>
      </c>
    </row>
    <row r="596" spans="1:3" s="53" customFormat="1" x14ac:dyDescent="0.2">
      <c r="A596" s="66">
        <v>412900</v>
      </c>
      <c r="B596" s="100" t="s">
        <v>306</v>
      </c>
      <c r="C596" s="63">
        <v>22700</v>
      </c>
    </row>
    <row r="597" spans="1:3" s="53" customFormat="1" x14ac:dyDescent="0.2">
      <c r="A597" s="66">
        <v>412900</v>
      </c>
      <c r="B597" s="62" t="s">
        <v>289</v>
      </c>
      <c r="C597" s="63">
        <v>3000</v>
      </c>
    </row>
    <row r="598" spans="1:3" s="53" customFormat="1" x14ac:dyDescent="0.2">
      <c r="A598" s="66">
        <v>412900</v>
      </c>
      <c r="B598" s="62" t="s">
        <v>540</v>
      </c>
      <c r="C598" s="63">
        <v>35000</v>
      </c>
    </row>
    <row r="599" spans="1:3" s="53" customFormat="1" ht="19.5" x14ac:dyDescent="0.2">
      <c r="A599" s="67">
        <v>510000</v>
      </c>
      <c r="B599" s="64" t="s">
        <v>146</v>
      </c>
      <c r="C599" s="106">
        <f>C600+C603</f>
        <v>120500</v>
      </c>
    </row>
    <row r="600" spans="1:3" s="53" customFormat="1" ht="19.5" x14ac:dyDescent="0.2">
      <c r="A600" s="67">
        <v>511000</v>
      </c>
      <c r="B600" s="64" t="s">
        <v>147</v>
      </c>
      <c r="C600" s="106">
        <f>SUM(C601:C602)</f>
        <v>100500</v>
      </c>
    </row>
    <row r="601" spans="1:3" s="53" customFormat="1" x14ac:dyDescent="0.2">
      <c r="A601" s="21">
        <v>511200</v>
      </c>
      <c r="B601" s="62" t="s">
        <v>149</v>
      </c>
      <c r="C601" s="63">
        <v>40500</v>
      </c>
    </row>
    <row r="602" spans="1:3" s="53" customFormat="1" x14ac:dyDescent="0.2">
      <c r="A602" s="66">
        <v>511300</v>
      </c>
      <c r="B602" s="62" t="s">
        <v>150</v>
      </c>
      <c r="C602" s="63">
        <v>60000</v>
      </c>
    </row>
    <row r="603" spans="1:3" s="65" customFormat="1" ht="19.5" x14ac:dyDescent="0.2">
      <c r="A603" s="67">
        <v>516000</v>
      </c>
      <c r="B603" s="64" t="s">
        <v>157</v>
      </c>
      <c r="C603" s="106">
        <f t="shared" ref="C603" si="81">C604</f>
        <v>20000</v>
      </c>
    </row>
    <row r="604" spans="1:3" s="53" customFormat="1" x14ac:dyDescent="0.2">
      <c r="A604" s="66">
        <v>516100</v>
      </c>
      <c r="B604" s="62" t="s">
        <v>157</v>
      </c>
      <c r="C604" s="63">
        <v>20000</v>
      </c>
    </row>
    <row r="605" spans="1:3" s="65" customFormat="1" ht="19.5" x14ac:dyDescent="0.2">
      <c r="A605" s="67">
        <v>630000</v>
      </c>
      <c r="B605" s="64" t="s">
        <v>184</v>
      </c>
      <c r="C605" s="106">
        <f>0+C606</f>
        <v>467200</v>
      </c>
    </row>
    <row r="606" spans="1:3" s="65" customFormat="1" ht="19.5" x14ac:dyDescent="0.2">
      <c r="A606" s="67">
        <v>638000</v>
      </c>
      <c r="B606" s="64" t="s">
        <v>121</v>
      </c>
      <c r="C606" s="106">
        <f t="shared" ref="C606" si="82">C607</f>
        <v>467200</v>
      </c>
    </row>
    <row r="607" spans="1:3" s="53" customFormat="1" x14ac:dyDescent="0.2">
      <c r="A607" s="66">
        <v>638100</v>
      </c>
      <c r="B607" s="62" t="s">
        <v>189</v>
      </c>
      <c r="C607" s="63">
        <v>467200</v>
      </c>
    </row>
    <row r="608" spans="1:3" s="53" customFormat="1" x14ac:dyDescent="0.2">
      <c r="A608" s="108"/>
      <c r="B608" s="102" t="s">
        <v>222</v>
      </c>
      <c r="C608" s="107">
        <f>C580+C599+C605</f>
        <v>14309900</v>
      </c>
    </row>
    <row r="609" spans="1:3" s="53" customFormat="1" x14ac:dyDescent="0.2">
      <c r="A609" s="93"/>
      <c r="B609" s="55"/>
      <c r="C609" s="94"/>
    </row>
    <row r="610" spans="1:3" s="53" customFormat="1" x14ac:dyDescent="0.2">
      <c r="A610" s="70"/>
      <c r="B610" s="55"/>
      <c r="C610" s="105"/>
    </row>
    <row r="611" spans="1:3" s="53" customFormat="1" ht="19.5" x14ac:dyDescent="0.2">
      <c r="A611" s="66" t="s">
        <v>541</v>
      </c>
      <c r="B611" s="64"/>
      <c r="C611" s="105"/>
    </row>
    <row r="612" spans="1:3" s="53" customFormat="1" ht="19.5" x14ac:dyDescent="0.2">
      <c r="A612" s="66" t="s">
        <v>229</v>
      </c>
      <c r="B612" s="64"/>
      <c r="C612" s="105"/>
    </row>
    <row r="613" spans="1:3" s="53" customFormat="1" ht="19.5" x14ac:dyDescent="0.2">
      <c r="A613" s="66" t="s">
        <v>328</v>
      </c>
      <c r="B613" s="64"/>
      <c r="C613" s="105"/>
    </row>
    <row r="614" spans="1:3" s="53" customFormat="1" ht="19.5" x14ac:dyDescent="0.2">
      <c r="A614" s="66" t="s">
        <v>514</v>
      </c>
      <c r="B614" s="64"/>
      <c r="C614" s="105"/>
    </row>
    <row r="615" spans="1:3" s="53" customFormat="1" x14ac:dyDescent="0.2">
      <c r="A615" s="66"/>
      <c r="B615" s="57"/>
      <c r="C615" s="94"/>
    </row>
    <row r="616" spans="1:3" s="53" customFormat="1" ht="19.5" x14ac:dyDescent="0.2">
      <c r="A616" s="67">
        <v>410000</v>
      </c>
      <c r="B616" s="59" t="s">
        <v>83</v>
      </c>
      <c r="C616" s="106">
        <f>C617+C622+C632</f>
        <v>7298900</v>
      </c>
    </row>
    <row r="617" spans="1:3" s="53" customFormat="1" ht="19.5" x14ac:dyDescent="0.2">
      <c r="A617" s="67">
        <v>411000</v>
      </c>
      <c r="B617" s="59" t="s">
        <v>194</v>
      </c>
      <c r="C617" s="106">
        <f t="shared" ref="C617" si="83">SUM(C618:C621)</f>
        <v>4052000</v>
      </c>
    </row>
    <row r="618" spans="1:3" s="53" customFormat="1" x14ac:dyDescent="0.2">
      <c r="A618" s="66">
        <v>411100</v>
      </c>
      <c r="B618" s="62" t="s">
        <v>84</v>
      </c>
      <c r="C618" s="63">
        <v>3700000</v>
      </c>
    </row>
    <row r="619" spans="1:3" s="53" customFormat="1" x14ac:dyDescent="0.2">
      <c r="A619" s="66">
        <v>411200</v>
      </c>
      <c r="B619" s="62" t="s">
        <v>207</v>
      </c>
      <c r="C619" s="63">
        <v>179000</v>
      </c>
    </row>
    <row r="620" spans="1:3" s="53" customFormat="1" ht="37.5" x14ac:dyDescent="0.2">
      <c r="A620" s="66">
        <v>411300</v>
      </c>
      <c r="B620" s="62" t="s">
        <v>85</v>
      </c>
      <c r="C620" s="63">
        <v>130000</v>
      </c>
    </row>
    <row r="621" spans="1:3" s="53" customFormat="1" x14ac:dyDescent="0.2">
      <c r="A621" s="66">
        <v>411400</v>
      </c>
      <c r="B621" s="62" t="s">
        <v>86</v>
      </c>
      <c r="C621" s="63">
        <v>43000</v>
      </c>
    </row>
    <row r="622" spans="1:3" s="53" customFormat="1" ht="19.5" x14ac:dyDescent="0.2">
      <c r="A622" s="67">
        <v>412000</v>
      </c>
      <c r="B622" s="64" t="s">
        <v>199</v>
      </c>
      <c r="C622" s="106">
        <f>SUM(C623:C631)</f>
        <v>3245900</v>
      </c>
    </row>
    <row r="623" spans="1:3" s="53" customFormat="1" x14ac:dyDescent="0.2">
      <c r="A623" s="66">
        <v>412200</v>
      </c>
      <c r="B623" s="62" t="s">
        <v>208</v>
      </c>
      <c r="C623" s="63">
        <v>1650000</v>
      </c>
    </row>
    <row r="624" spans="1:3" s="53" customFormat="1" x14ac:dyDescent="0.2">
      <c r="A624" s="66">
        <v>412300</v>
      </c>
      <c r="B624" s="62" t="s">
        <v>88</v>
      </c>
      <c r="C624" s="63">
        <v>190000</v>
      </c>
    </row>
    <row r="625" spans="1:3" s="53" customFormat="1" x14ac:dyDescent="0.2">
      <c r="A625" s="66">
        <v>412500</v>
      </c>
      <c r="B625" s="62" t="s">
        <v>90</v>
      </c>
      <c r="C625" s="63">
        <v>550000</v>
      </c>
    </row>
    <row r="626" spans="1:3" s="53" customFormat="1" x14ac:dyDescent="0.2">
      <c r="A626" s="66">
        <v>412600</v>
      </c>
      <c r="B626" s="62" t="s">
        <v>209</v>
      </c>
      <c r="C626" s="63">
        <v>4400</v>
      </c>
    </row>
    <row r="627" spans="1:3" s="53" customFormat="1" x14ac:dyDescent="0.2">
      <c r="A627" s="66">
        <v>412700</v>
      </c>
      <c r="B627" s="62" t="s">
        <v>196</v>
      </c>
      <c r="C627" s="63">
        <v>840000.00000000023</v>
      </c>
    </row>
    <row r="628" spans="1:3" s="53" customFormat="1" x14ac:dyDescent="0.2">
      <c r="A628" s="66">
        <v>412900</v>
      </c>
      <c r="B628" s="100" t="s">
        <v>515</v>
      </c>
      <c r="C628" s="63">
        <v>1000</v>
      </c>
    </row>
    <row r="629" spans="1:3" s="53" customFormat="1" x14ac:dyDescent="0.2">
      <c r="A629" s="66">
        <v>412900</v>
      </c>
      <c r="B629" s="100" t="s">
        <v>304</v>
      </c>
      <c r="C629" s="63">
        <v>800</v>
      </c>
    </row>
    <row r="630" spans="1:3" s="53" customFormat="1" x14ac:dyDescent="0.2">
      <c r="A630" s="66">
        <v>412900</v>
      </c>
      <c r="B630" s="100" t="s">
        <v>305</v>
      </c>
      <c r="C630" s="63">
        <v>1700</v>
      </c>
    </row>
    <row r="631" spans="1:3" s="53" customFormat="1" x14ac:dyDescent="0.2">
      <c r="A631" s="66">
        <v>412900</v>
      </c>
      <c r="B631" s="100" t="s">
        <v>306</v>
      </c>
      <c r="C631" s="63">
        <v>8000</v>
      </c>
    </row>
    <row r="632" spans="1:3" s="65" customFormat="1" ht="39" x14ac:dyDescent="0.2">
      <c r="A632" s="67">
        <v>418000</v>
      </c>
      <c r="B632" s="64" t="s">
        <v>203</v>
      </c>
      <c r="C632" s="106">
        <f t="shared" ref="C632" si="84">C633</f>
        <v>1000</v>
      </c>
    </row>
    <row r="633" spans="1:3" s="53" customFormat="1" x14ac:dyDescent="0.2">
      <c r="A633" s="66">
        <v>418400</v>
      </c>
      <c r="B633" s="62" t="s">
        <v>141</v>
      </c>
      <c r="C633" s="63">
        <v>1000</v>
      </c>
    </row>
    <row r="634" spans="1:3" s="53" customFormat="1" ht="19.5" x14ac:dyDescent="0.2">
      <c r="A634" s="67">
        <v>510000</v>
      </c>
      <c r="B634" s="64" t="s">
        <v>146</v>
      </c>
      <c r="C634" s="106">
        <f>C635+C640+0</f>
        <v>2485000</v>
      </c>
    </row>
    <row r="635" spans="1:3" s="53" customFormat="1" ht="19.5" x14ac:dyDescent="0.2">
      <c r="A635" s="67">
        <v>511000</v>
      </c>
      <c r="B635" s="64" t="s">
        <v>147</v>
      </c>
      <c r="C635" s="106">
        <f>SUM(C636:C639)</f>
        <v>2385000</v>
      </c>
    </row>
    <row r="636" spans="1:3" s="53" customFormat="1" x14ac:dyDescent="0.2">
      <c r="A636" s="66">
        <v>511100</v>
      </c>
      <c r="B636" s="62" t="s">
        <v>148</v>
      </c>
      <c r="C636" s="63">
        <v>5000</v>
      </c>
    </row>
    <row r="637" spans="1:3" s="53" customFormat="1" x14ac:dyDescent="0.2">
      <c r="A637" s="66">
        <v>511200</v>
      </c>
      <c r="B637" s="62" t="s">
        <v>149</v>
      </c>
      <c r="C637" s="63">
        <v>30000</v>
      </c>
    </row>
    <row r="638" spans="1:3" s="53" customFormat="1" x14ac:dyDescent="0.2">
      <c r="A638" s="66">
        <v>511300</v>
      </c>
      <c r="B638" s="62" t="s">
        <v>150</v>
      </c>
      <c r="C638" s="63">
        <v>2346100</v>
      </c>
    </row>
    <row r="639" spans="1:3" s="53" customFormat="1" x14ac:dyDescent="0.2">
      <c r="A639" s="66">
        <v>511400</v>
      </c>
      <c r="B639" s="62" t="s">
        <v>151</v>
      </c>
      <c r="C639" s="63">
        <v>3900</v>
      </c>
    </row>
    <row r="640" spans="1:3" s="53" customFormat="1" ht="19.5" x14ac:dyDescent="0.2">
      <c r="A640" s="67">
        <v>516000</v>
      </c>
      <c r="B640" s="64" t="s">
        <v>157</v>
      </c>
      <c r="C640" s="106">
        <f t="shared" ref="C640" si="85">SUM(C641)</f>
        <v>100000</v>
      </c>
    </row>
    <row r="641" spans="1:3" s="53" customFormat="1" x14ac:dyDescent="0.2">
      <c r="A641" s="66">
        <v>516100</v>
      </c>
      <c r="B641" s="62" t="s">
        <v>157</v>
      </c>
      <c r="C641" s="63">
        <v>100000</v>
      </c>
    </row>
    <row r="642" spans="1:3" s="65" customFormat="1" ht="19.5" x14ac:dyDescent="0.2">
      <c r="A642" s="67">
        <v>630000</v>
      </c>
      <c r="B642" s="64" t="s">
        <v>184</v>
      </c>
      <c r="C642" s="106">
        <f>C643+C645</f>
        <v>102700</v>
      </c>
    </row>
    <row r="643" spans="1:3" s="65" customFormat="1" ht="19.5" x14ac:dyDescent="0.2">
      <c r="A643" s="67">
        <v>631000</v>
      </c>
      <c r="B643" s="64" t="s">
        <v>120</v>
      </c>
      <c r="C643" s="106">
        <f>C644+0</f>
        <v>37700</v>
      </c>
    </row>
    <row r="644" spans="1:3" s="53" customFormat="1" x14ac:dyDescent="0.2">
      <c r="A644" s="66">
        <v>631100</v>
      </c>
      <c r="B644" s="62" t="s">
        <v>186</v>
      </c>
      <c r="C644" s="63">
        <v>37700</v>
      </c>
    </row>
    <row r="645" spans="1:3" s="65" customFormat="1" ht="19.5" x14ac:dyDescent="0.2">
      <c r="A645" s="67">
        <v>638000</v>
      </c>
      <c r="B645" s="64" t="s">
        <v>121</v>
      </c>
      <c r="C645" s="106">
        <f t="shared" ref="C645" si="86">C646</f>
        <v>65000</v>
      </c>
    </row>
    <row r="646" spans="1:3" s="53" customFormat="1" x14ac:dyDescent="0.2">
      <c r="A646" s="66">
        <v>638100</v>
      </c>
      <c r="B646" s="62" t="s">
        <v>189</v>
      </c>
      <c r="C646" s="63">
        <v>65000</v>
      </c>
    </row>
    <row r="647" spans="1:3" s="53" customFormat="1" x14ac:dyDescent="0.2">
      <c r="A647" s="108"/>
      <c r="B647" s="102" t="s">
        <v>222</v>
      </c>
      <c r="C647" s="107">
        <f>C616+C634+C642</f>
        <v>9886600</v>
      </c>
    </row>
    <row r="648" spans="1:3" s="53" customFormat="1" x14ac:dyDescent="0.2">
      <c r="A648" s="93"/>
      <c r="B648" s="55"/>
      <c r="C648" s="94"/>
    </row>
    <row r="649" spans="1:3" s="53" customFormat="1" x14ac:dyDescent="0.2">
      <c r="A649" s="70"/>
      <c r="B649" s="55"/>
      <c r="C649" s="105"/>
    </row>
    <row r="650" spans="1:3" s="53" customFormat="1" ht="19.5" x14ac:dyDescent="0.2">
      <c r="A650" s="66" t="s">
        <v>542</v>
      </c>
      <c r="B650" s="64"/>
      <c r="C650" s="105"/>
    </row>
    <row r="651" spans="1:3" s="53" customFormat="1" ht="19.5" x14ac:dyDescent="0.2">
      <c r="A651" s="66" t="s">
        <v>229</v>
      </c>
      <c r="B651" s="64"/>
      <c r="C651" s="105"/>
    </row>
    <row r="652" spans="1:3" s="53" customFormat="1" ht="19.5" x14ac:dyDescent="0.2">
      <c r="A652" s="66" t="s">
        <v>329</v>
      </c>
      <c r="B652" s="64"/>
      <c r="C652" s="105"/>
    </row>
    <row r="653" spans="1:3" s="53" customFormat="1" ht="19.5" x14ac:dyDescent="0.2">
      <c r="A653" s="66" t="s">
        <v>514</v>
      </c>
      <c r="B653" s="64"/>
      <c r="C653" s="105"/>
    </row>
    <row r="654" spans="1:3" s="53" customFormat="1" x14ac:dyDescent="0.2">
      <c r="A654" s="66"/>
      <c r="B654" s="57"/>
      <c r="C654" s="94"/>
    </row>
    <row r="655" spans="1:3" s="53" customFormat="1" ht="19.5" x14ac:dyDescent="0.2">
      <c r="A655" s="67">
        <v>410000</v>
      </c>
      <c r="B655" s="59" t="s">
        <v>83</v>
      </c>
      <c r="C655" s="106">
        <f t="shared" ref="C655" si="87">C656+C661</f>
        <v>1713200</v>
      </c>
    </row>
    <row r="656" spans="1:3" s="53" customFormat="1" ht="19.5" x14ac:dyDescent="0.2">
      <c r="A656" s="67">
        <v>411000</v>
      </c>
      <c r="B656" s="59" t="s">
        <v>194</v>
      </c>
      <c r="C656" s="106">
        <f t="shared" ref="C656" si="88">SUM(C657:C660)</f>
        <v>892100</v>
      </c>
    </row>
    <row r="657" spans="1:3" s="53" customFormat="1" x14ac:dyDescent="0.2">
      <c r="A657" s="66">
        <v>411100</v>
      </c>
      <c r="B657" s="62" t="s">
        <v>84</v>
      </c>
      <c r="C657" s="63">
        <v>840000</v>
      </c>
    </row>
    <row r="658" spans="1:3" s="53" customFormat="1" x14ac:dyDescent="0.2">
      <c r="A658" s="66">
        <v>411200</v>
      </c>
      <c r="B658" s="62" t="s">
        <v>207</v>
      </c>
      <c r="C658" s="63">
        <v>35000</v>
      </c>
    </row>
    <row r="659" spans="1:3" s="53" customFormat="1" ht="37.5" x14ac:dyDescent="0.2">
      <c r="A659" s="66">
        <v>411300</v>
      </c>
      <c r="B659" s="62" t="s">
        <v>85</v>
      </c>
      <c r="C659" s="63">
        <v>9400</v>
      </c>
    </row>
    <row r="660" spans="1:3" s="53" customFormat="1" x14ac:dyDescent="0.2">
      <c r="A660" s="66">
        <v>411400</v>
      </c>
      <c r="B660" s="62" t="s">
        <v>86</v>
      </c>
      <c r="C660" s="63">
        <v>7699.9999999999991</v>
      </c>
    </row>
    <row r="661" spans="1:3" s="53" customFormat="1" ht="19.5" x14ac:dyDescent="0.2">
      <c r="A661" s="67">
        <v>412000</v>
      </c>
      <c r="B661" s="64" t="s">
        <v>199</v>
      </c>
      <c r="C661" s="106">
        <f>SUM(C662:C671)</f>
        <v>821100.00000000012</v>
      </c>
    </row>
    <row r="662" spans="1:3" s="53" customFormat="1" x14ac:dyDescent="0.2">
      <c r="A662" s="66">
        <v>412200</v>
      </c>
      <c r="B662" s="62" t="s">
        <v>208</v>
      </c>
      <c r="C662" s="63">
        <v>22000</v>
      </c>
    </row>
    <row r="663" spans="1:3" s="53" customFormat="1" x14ac:dyDescent="0.2">
      <c r="A663" s="66">
        <v>412300</v>
      </c>
      <c r="B663" s="62" t="s">
        <v>88</v>
      </c>
      <c r="C663" s="63">
        <v>12300.000000000002</v>
      </c>
    </row>
    <row r="664" spans="1:3" s="53" customFormat="1" x14ac:dyDescent="0.2">
      <c r="A664" s="66">
        <v>412500</v>
      </c>
      <c r="B664" s="62" t="s">
        <v>90</v>
      </c>
      <c r="C664" s="63">
        <v>370000.00000000012</v>
      </c>
    </row>
    <row r="665" spans="1:3" s="53" customFormat="1" x14ac:dyDescent="0.2">
      <c r="A665" s="66">
        <v>412600</v>
      </c>
      <c r="B665" s="62" t="s">
        <v>209</v>
      </c>
      <c r="C665" s="63">
        <v>225000</v>
      </c>
    </row>
    <row r="666" spans="1:3" s="53" customFormat="1" x14ac:dyDescent="0.2">
      <c r="A666" s="66">
        <v>412700</v>
      </c>
      <c r="B666" s="62" t="s">
        <v>196</v>
      </c>
      <c r="C666" s="63">
        <v>40400</v>
      </c>
    </row>
    <row r="667" spans="1:3" s="53" customFormat="1" x14ac:dyDescent="0.2">
      <c r="A667" s="66">
        <v>412900</v>
      </c>
      <c r="B667" s="100" t="s">
        <v>515</v>
      </c>
      <c r="C667" s="63">
        <v>2000</v>
      </c>
    </row>
    <row r="668" spans="1:3" s="53" customFormat="1" x14ac:dyDescent="0.2">
      <c r="A668" s="66">
        <v>412900</v>
      </c>
      <c r="B668" s="100" t="s">
        <v>287</v>
      </c>
      <c r="C668" s="63">
        <v>131399.99999999997</v>
      </c>
    </row>
    <row r="669" spans="1:3" s="53" customFormat="1" x14ac:dyDescent="0.2">
      <c r="A669" s="66">
        <v>412900</v>
      </c>
      <c r="B669" s="100" t="s">
        <v>304</v>
      </c>
      <c r="C669" s="63">
        <v>2000</v>
      </c>
    </row>
    <row r="670" spans="1:3" s="53" customFormat="1" x14ac:dyDescent="0.2">
      <c r="A670" s="66">
        <v>412900</v>
      </c>
      <c r="B670" s="100" t="s">
        <v>305</v>
      </c>
      <c r="C670" s="63">
        <v>14000</v>
      </c>
    </row>
    <row r="671" spans="1:3" s="53" customFormat="1" x14ac:dyDescent="0.2">
      <c r="A671" s="66">
        <v>412900</v>
      </c>
      <c r="B671" s="62" t="s">
        <v>306</v>
      </c>
      <c r="C671" s="63">
        <v>2000.0000000000002</v>
      </c>
    </row>
    <row r="672" spans="1:3" s="53" customFormat="1" ht="19.5" x14ac:dyDescent="0.2">
      <c r="A672" s="67">
        <v>510000</v>
      </c>
      <c r="B672" s="64" t="s">
        <v>146</v>
      </c>
      <c r="C672" s="106">
        <f>C673+C675+C677+0</f>
        <v>104200</v>
      </c>
    </row>
    <row r="673" spans="1:3" s="53" customFormat="1" ht="19.5" x14ac:dyDescent="0.2">
      <c r="A673" s="67">
        <v>511000</v>
      </c>
      <c r="B673" s="64" t="s">
        <v>147</v>
      </c>
      <c r="C673" s="106">
        <f>SUM(C674:C674)</f>
        <v>57000</v>
      </c>
    </row>
    <row r="674" spans="1:3" s="53" customFormat="1" x14ac:dyDescent="0.2">
      <c r="A674" s="66">
        <v>511300</v>
      </c>
      <c r="B674" s="62" t="s">
        <v>150</v>
      </c>
      <c r="C674" s="63">
        <v>57000</v>
      </c>
    </row>
    <row r="675" spans="1:3" s="65" customFormat="1" ht="19.5" x14ac:dyDescent="0.2">
      <c r="A675" s="67">
        <v>513000</v>
      </c>
      <c r="B675" s="64" t="s">
        <v>155</v>
      </c>
      <c r="C675" s="106">
        <f t="shared" ref="C675" si="89">C676</f>
        <v>7200</v>
      </c>
    </row>
    <row r="676" spans="1:3" s="53" customFormat="1" x14ac:dyDescent="0.2">
      <c r="A676" s="66">
        <v>513700</v>
      </c>
      <c r="B676" s="62" t="s">
        <v>156</v>
      </c>
      <c r="C676" s="63">
        <v>7200</v>
      </c>
    </row>
    <row r="677" spans="1:3" s="65" customFormat="1" ht="19.5" x14ac:dyDescent="0.2">
      <c r="A677" s="67">
        <v>516000</v>
      </c>
      <c r="B677" s="64" t="s">
        <v>157</v>
      </c>
      <c r="C677" s="106">
        <f t="shared" ref="C677" si="90">C678</f>
        <v>40000</v>
      </c>
    </row>
    <row r="678" spans="1:3" s="53" customFormat="1" x14ac:dyDescent="0.2">
      <c r="A678" s="66">
        <v>516100</v>
      </c>
      <c r="B678" s="62" t="s">
        <v>157</v>
      </c>
      <c r="C678" s="63">
        <v>40000</v>
      </c>
    </row>
    <row r="679" spans="1:3" s="65" customFormat="1" ht="19.5" x14ac:dyDescent="0.2">
      <c r="A679" s="67">
        <v>630000</v>
      </c>
      <c r="B679" s="64" t="s">
        <v>184</v>
      </c>
      <c r="C679" s="106">
        <f>C680+C682</f>
        <v>12800</v>
      </c>
    </row>
    <row r="680" spans="1:3" s="65" customFormat="1" ht="19.5" x14ac:dyDescent="0.2">
      <c r="A680" s="67">
        <v>631000</v>
      </c>
      <c r="B680" s="64" t="s">
        <v>120</v>
      </c>
      <c r="C680" s="106">
        <f>0+C681</f>
        <v>10800</v>
      </c>
    </row>
    <row r="681" spans="1:3" s="53" customFormat="1" x14ac:dyDescent="0.2">
      <c r="A681" s="21">
        <v>631300</v>
      </c>
      <c r="B681" s="62" t="s">
        <v>188</v>
      </c>
      <c r="C681" s="63">
        <v>10800</v>
      </c>
    </row>
    <row r="682" spans="1:3" s="65" customFormat="1" ht="19.5" x14ac:dyDescent="0.2">
      <c r="A682" s="67">
        <v>638000</v>
      </c>
      <c r="B682" s="64" t="s">
        <v>121</v>
      </c>
      <c r="C682" s="106">
        <f t="shared" ref="C682" si="91">C683</f>
        <v>2000</v>
      </c>
    </row>
    <row r="683" spans="1:3" s="53" customFormat="1" x14ac:dyDescent="0.2">
      <c r="A683" s="66">
        <v>638100</v>
      </c>
      <c r="B683" s="62" t="s">
        <v>189</v>
      </c>
      <c r="C683" s="63">
        <v>2000</v>
      </c>
    </row>
    <row r="684" spans="1:3" s="53" customFormat="1" x14ac:dyDescent="0.2">
      <c r="A684" s="108"/>
      <c r="B684" s="102" t="s">
        <v>222</v>
      </c>
      <c r="C684" s="107">
        <f>C655+C672+C679</f>
        <v>1830200</v>
      </c>
    </row>
    <row r="685" spans="1:3" s="53" customFormat="1" x14ac:dyDescent="0.2">
      <c r="A685" s="93"/>
      <c r="B685" s="55"/>
      <c r="C685" s="94"/>
    </row>
    <row r="686" spans="1:3" s="53" customFormat="1" x14ac:dyDescent="0.2">
      <c r="A686" s="70"/>
      <c r="B686" s="55"/>
      <c r="C686" s="105"/>
    </row>
    <row r="687" spans="1:3" s="53" customFormat="1" ht="19.5" x14ac:dyDescent="0.2">
      <c r="A687" s="66" t="s">
        <v>543</v>
      </c>
      <c r="B687" s="64"/>
      <c r="C687" s="105"/>
    </row>
    <row r="688" spans="1:3" s="53" customFormat="1" ht="19.5" x14ac:dyDescent="0.2">
      <c r="A688" s="66" t="s">
        <v>229</v>
      </c>
      <c r="B688" s="64"/>
      <c r="C688" s="105"/>
    </row>
    <row r="689" spans="1:3" s="53" customFormat="1" ht="19.5" x14ac:dyDescent="0.2">
      <c r="A689" s="66" t="s">
        <v>330</v>
      </c>
      <c r="B689" s="64"/>
      <c r="C689" s="105"/>
    </row>
    <row r="690" spans="1:3" s="53" customFormat="1" ht="19.5" x14ac:dyDescent="0.2">
      <c r="A690" s="66" t="s">
        <v>514</v>
      </c>
      <c r="B690" s="64"/>
      <c r="C690" s="105"/>
    </row>
    <row r="691" spans="1:3" s="53" customFormat="1" x14ac:dyDescent="0.2">
      <c r="A691" s="66"/>
      <c r="B691" s="57"/>
      <c r="C691" s="94"/>
    </row>
    <row r="692" spans="1:3" s="53" customFormat="1" ht="19.5" x14ac:dyDescent="0.2">
      <c r="A692" s="67">
        <v>410000</v>
      </c>
      <c r="B692" s="59" t="s">
        <v>83</v>
      </c>
      <c r="C692" s="106">
        <f>C693+C698+C712</f>
        <v>6751100</v>
      </c>
    </row>
    <row r="693" spans="1:3" s="53" customFormat="1" ht="19.5" x14ac:dyDescent="0.2">
      <c r="A693" s="67">
        <v>411000</v>
      </c>
      <c r="B693" s="59" t="s">
        <v>194</v>
      </c>
      <c r="C693" s="106">
        <f t="shared" ref="C693" si="92">SUM(C694:C697)</f>
        <v>5520000</v>
      </c>
    </row>
    <row r="694" spans="1:3" s="53" customFormat="1" x14ac:dyDescent="0.2">
      <c r="A694" s="66">
        <v>411100</v>
      </c>
      <c r="B694" s="62" t="s">
        <v>84</v>
      </c>
      <c r="C694" s="63">
        <v>5150000</v>
      </c>
    </row>
    <row r="695" spans="1:3" s="53" customFormat="1" x14ac:dyDescent="0.2">
      <c r="A695" s="66">
        <v>411200</v>
      </c>
      <c r="B695" s="62" t="s">
        <v>207</v>
      </c>
      <c r="C695" s="63">
        <v>230000</v>
      </c>
    </row>
    <row r="696" spans="1:3" s="53" customFormat="1" ht="37.5" x14ac:dyDescent="0.2">
      <c r="A696" s="66">
        <v>411300</v>
      </c>
      <c r="B696" s="62" t="s">
        <v>85</v>
      </c>
      <c r="C696" s="63">
        <v>100000</v>
      </c>
    </row>
    <row r="697" spans="1:3" s="53" customFormat="1" x14ac:dyDescent="0.2">
      <c r="A697" s="66">
        <v>411400</v>
      </c>
      <c r="B697" s="62" t="s">
        <v>86</v>
      </c>
      <c r="C697" s="63">
        <v>40000</v>
      </c>
    </row>
    <row r="698" spans="1:3" s="53" customFormat="1" ht="19.5" x14ac:dyDescent="0.2">
      <c r="A698" s="67">
        <v>412000</v>
      </c>
      <c r="B698" s="64" t="s">
        <v>199</v>
      </c>
      <c r="C698" s="106">
        <f>SUM(C699:C711)</f>
        <v>1229300</v>
      </c>
    </row>
    <row r="699" spans="1:3" s="53" customFormat="1" x14ac:dyDescent="0.2">
      <c r="A699" s="21">
        <v>412100</v>
      </c>
      <c r="B699" s="62" t="s">
        <v>87</v>
      </c>
      <c r="C699" s="63">
        <v>95000</v>
      </c>
    </row>
    <row r="700" spans="1:3" s="53" customFormat="1" x14ac:dyDescent="0.2">
      <c r="A700" s="66">
        <v>412200</v>
      </c>
      <c r="B700" s="62" t="s">
        <v>208</v>
      </c>
      <c r="C700" s="63">
        <v>185000</v>
      </c>
    </row>
    <row r="701" spans="1:3" s="53" customFormat="1" x14ac:dyDescent="0.2">
      <c r="A701" s="66">
        <v>412300</v>
      </c>
      <c r="B701" s="62" t="s">
        <v>88</v>
      </c>
      <c r="C701" s="63">
        <v>14800</v>
      </c>
    </row>
    <row r="702" spans="1:3" s="53" customFormat="1" x14ac:dyDescent="0.2">
      <c r="A702" s="66">
        <v>412400</v>
      </c>
      <c r="B702" s="62" t="s">
        <v>89</v>
      </c>
      <c r="C702" s="63">
        <v>25000</v>
      </c>
    </row>
    <row r="703" spans="1:3" s="53" customFormat="1" x14ac:dyDescent="0.2">
      <c r="A703" s="66">
        <v>412500</v>
      </c>
      <c r="B703" s="62" t="s">
        <v>90</v>
      </c>
      <c r="C703" s="63">
        <v>60000</v>
      </c>
    </row>
    <row r="704" spans="1:3" s="53" customFormat="1" x14ac:dyDescent="0.2">
      <c r="A704" s="66">
        <v>412600</v>
      </c>
      <c r="B704" s="62" t="s">
        <v>209</v>
      </c>
      <c r="C704" s="63">
        <v>230000</v>
      </c>
    </row>
    <row r="705" spans="1:3" s="53" customFormat="1" x14ac:dyDescent="0.2">
      <c r="A705" s="66">
        <v>412700</v>
      </c>
      <c r="B705" s="62" t="s">
        <v>196</v>
      </c>
      <c r="C705" s="63">
        <v>190000</v>
      </c>
    </row>
    <row r="706" spans="1:3" s="53" customFormat="1" x14ac:dyDescent="0.2">
      <c r="A706" s="66">
        <v>412900</v>
      </c>
      <c r="B706" s="100" t="s">
        <v>515</v>
      </c>
      <c r="C706" s="63">
        <v>1000</v>
      </c>
    </row>
    <row r="707" spans="1:3" s="53" customFormat="1" x14ac:dyDescent="0.2">
      <c r="A707" s="66">
        <v>412900</v>
      </c>
      <c r="B707" s="100" t="s">
        <v>544</v>
      </c>
      <c r="C707" s="63">
        <v>275000</v>
      </c>
    </row>
    <row r="708" spans="1:3" s="53" customFormat="1" x14ac:dyDescent="0.2">
      <c r="A708" s="66">
        <v>412900</v>
      </c>
      <c r="B708" s="100" t="s">
        <v>287</v>
      </c>
      <c r="C708" s="63">
        <v>120000</v>
      </c>
    </row>
    <row r="709" spans="1:3" s="53" customFormat="1" x14ac:dyDescent="0.2">
      <c r="A709" s="66">
        <v>412900</v>
      </c>
      <c r="B709" s="100" t="s">
        <v>304</v>
      </c>
      <c r="C709" s="63">
        <v>1800</v>
      </c>
    </row>
    <row r="710" spans="1:3" s="53" customFormat="1" x14ac:dyDescent="0.2">
      <c r="A710" s="66">
        <v>412900</v>
      </c>
      <c r="B710" s="100" t="s">
        <v>305</v>
      </c>
      <c r="C710" s="63">
        <v>21700</v>
      </c>
    </row>
    <row r="711" spans="1:3" s="53" customFormat="1" x14ac:dyDescent="0.2">
      <c r="A711" s="66">
        <v>412900</v>
      </c>
      <c r="B711" s="100" t="s">
        <v>306</v>
      </c>
      <c r="C711" s="63">
        <v>9999.9999999999982</v>
      </c>
    </row>
    <row r="712" spans="1:3" s="65" customFormat="1" ht="19.5" x14ac:dyDescent="0.2">
      <c r="A712" s="112">
        <v>416000</v>
      </c>
      <c r="B712" s="59" t="s">
        <v>201</v>
      </c>
      <c r="C712" s="106">
        <f t="shared" ref="C712" si="93">C713</f>
        <v>1800</v>
      </c>
    </row>
    <row r="713" spans="1:3" s="53" customFormat="1" x14ac:dyDescent="0.2">
      <c r="A713" s="66">
        <v>416100</v>
      </c>
      <c r="B713" s="100" t="s">
        <v>223</v>
      </c>
      <c r="C713" s="63">
        <v>1800</v>
      </c>
    </row>
    <row r="714" spans="1:3" s="65" customFormat="1" ht="19.5" x14ac:dyDescent="0.2">
      <c r="A714" s="67">
        <v>480000</v>
      </c>
      <c r="B714" s="64" t="s">
        <v>142</v>
      </c>
      <c r="C714" s="106">
        <f>0+C715</f>
        <v>8200.0000000000018</v>
      </c>
    </row>
    <row r="715" spans="1:3" s="65" customFormat="1" ht="19.5" x14ac:dyDescent="0.2">
      <c r="A715" s="67">
        <v>487000</v>
      </c>
      <c r="B715" s="64" t="s">
        <v>193</v>
      </c>
      <c r="C715" s="106">
        <f t="shared" ref="C715" si="94">C716</f>
        <v>8200.0000000000018</v>
      </c>
    </row>
    <row r="716" spans="1:3" s="53" customFormat="1" x14ac:dyDescent="0.2">
      <c r="A716" s="21">
        <v>487300</v>
      </c>
      <c r="B716" s="62" t="s">
        <v>143</v>
      </c>
      <c r="C716" s="63">
        <v>8200.0000000000018</v>
      </c>
    </row>
    <row r="717" spans="1:3" s="53" customFormat="1" ht="19.5" x14ac:dyDescent="0.2">
      <c r="A717" s="67">
        <v>510000</v>
      </c>
      <c r="B717" s="64" t="s">
        <v>146</v>
      </c>
      <c r="C717" s="106">
        <f>C718+C723</f>
        <v>2133900</v>
      </c>
    </row>
    <row r="718" spans="1:3" s="53" customFormat="1" ht="19.5" x14ac:dyDescent="0.2">
      <c r="A718" s="67">
        <v>511000</v>
      </c>
      <c r="B718" s="64" t="s">
        <v>147</v>
      </c>
      <c r="C718" s="106">
        <f>SUM(C719:C722)</f>
        <v>2108900</v>
      </c>
    </row>
    <row r="719" spans="1:3" s="53" customFormat="1" x14ac:dyDescent="0.2">
      <c r="A719" s="66">
        <v>511100</v>
      </c>
      <c r="B719" s="62" t="s">
        <v>148</v>
      </c>
      <c r="C719" s="63">
        <v>6500.0000000000036</v>
      </c>
    </row>
    <row r="720" spans="1:3" s="53" customFormat="1" x14ac:dyDescent="0.2">
      <c r="A720" s="66">
        <v>511300</v>
      </c>
      <c r="B720" s="62" t="s">
        <v>150</v>
      </c>
      <c r="C720" s="63">
        <v>100000</v>
      </c>
    </row>
    <row r="721" spans="1:3" s="53" customFormat="1" x14ac:dyDescent="0.2">
      <c r="A721" s="66">
        <v>511300</v>
      </c>
      <c r="B721" s="62" t="s">
        <v>545</v>
      </c>
      <c r="C721" s="63">
        <v>2000000</v>
      </c>
    </row>
    <row r="722" spans="1:3" s="53" customFormat="1" x14ac:dyDescent="0.2">
      <c r="A722" s="66">
        <v>511400</v>
      </c>
      <c r="B722" s="62" t="s">
        <v>151</v>
      </c>
      <c r="C722" s="63">
        <v>2400</v>
      </c>
    </row>
    <row r="723" spans="1:3" s="65" customFormat="1" ht="19.5" x14ac:dyDescent="0.2">
      <c r="A723" s="67">
        <v>516000</v>
      </c>
      <c r="B723" s="64" t="s">
        <v>157</v>
      </c>
      <c r="C723" s="106">
        <f t="shared" ref="C723" si="95">C724</f>
        <v>25000</v>
      </c>
    </row>
    <row r="724" spans="1:3" s="53" customFormat="1" x14ac:dyDescent="0.2">
      <c r="A724" s="66">
        <v>516100</v>
      </c>
      <c r="B724" s="62" t="s">
        <v>157</v>
      </c>
      <c r="C724" s="63">
        <v>25000</v>
      </c>
    </row>
    <row r="725" spans="1:3" s="65" customFormat="1" ht="19.5" x14ac:dyDescent="0.2">
      <c r="A725" s="67">
        <v>630000</v>
      </c>
      <c r="B725" s="64" t="s">
        <v>184</v>
      </c>
      <c r="C725" s="106">
        <f>C726+0</f>
        <v>84100</v>
      </c>
    </row>
    <row r="726" spans="1:3" s="65" customFormat="1" ht="19.5" x14ac:dyDescent="0.2">
      <c r="A726" s="67">
        <v>638000</v>
      </c>
      <c r="B726" s="64" t="s">
        <v>121</v>
      </c>
      <c r="C726" s="106">
        <f t="shared" ref="C726" si="96">C727</f>
        <v>84100</v>
      </c>
    </row>
    <row r="727" spans="1:3" s="53" customFormat="1" x14ac:dyDescent="0.2">
      <c r="A727" s="66">
        <v>638100</v>
      </c>
      <c r="B727" s="62" t="s">
        <v>189</v>
      </c>
      <c r="C727" s="63">
        <v>84100</v>
      </c>
    </row>
    <row r="728" spans="1:3" s="53" customFormat="1" x14ac:dyDescent="0.2">
      <c r="A728" s="108"/>
      <c r="B728" s="102" t="s">
        <v>222</v>
      </c>
      <c r="C728" s="107">
        <f>C692+C717+C725+C714</f>
        <v>8977300</v>
      </c>
    </row>
    <row r="729" spans="1:3" s="53" customFormat="1" x14ac:dyDescent="0.2">
      <c r="A729" s="93"/>
      <c r="B729" s="55"/>
      <c r="C729" s="94"/>
    </row>
    <row r="730" spans="1:3" s="53" customFormat="1" x14ac:dyDescent="0.2">
      <c r="A730" s="93"/>
      <c r="B730" s="55"/>
      <c r="C730" s="94"/>
    </row>
    <row r="731" spans="1:3" s="53" customFormat="1" ht="19.5" x14ac:dyDescent="0.2">
      <c r="A731" s="66" t="s">
        <v>546</v>
      </c>
      <c r="B731" s="64"/>
      <c r="C731" s="94"/>
    </row>
    <row r="732" spans="1:3" s="53" customFormat="1" ht="19.5" x14ac:dyDescent="0.2">
      <c r="A732" s="66" t="s">
        <v>229</v>
      </c>
      <c r="B732" s="64"/>
      <c r="C732" s="94"/>
    </row>
    <row r="733" spans="1:3" s="53" customFormat="1" ht="19.5" x14ac:dyDescent="0.2">
      <c r="A733" s="66" t="s">
        <v>331</v>
      </c>
      <c r="B733" s="64"/>
      <c r="C733" s="94"/>
    </row>
    <row r="734" spans="1:3" s="53" customFormat="1" ht="19.5" x14ac:dyDescent="0.2">
      <c r="A734" s="66" t="s">
        <v>514</v>
      </c>
      <c r="B734" s="64"/>
      <c r="C734" s="94"/>
    </row>
    <row r="735" spans="1:3" s="53" customFormat="1" x14ac:dyDescent="0.2">
      <c r="A735" s="66"/>
      <c r="B735" s="57"/>
      <c r="C735" s="94"/>
    </row>
    <row r="736" spans="1:3" s="65" customFormat="1" ht="19.5" x14ac:dyDescent="0.2">
      <c r="A736" s="67">
        <v>410000</v>
      </c>
      <c r="B736" s="59" t="s">
        <v>83</v>
      </c>
      <c r="C736" s="106">
        <f t="shared" ref="C736" si="97">C737+C742</f>
        <v>919500</v>
      </c>
    </row>
    <row r="737" spans="1:3" s="65" customFormat="1" ht="19.5" x14ac:dyDescent="0.2">
      <c r="A737" s="67">
        <v>411000</v>
      </c>
      <c r="B737" s="59" t="s">
        <v>194</v>
      </c>
      <c r="C737" s="106">
        <f t="shared" ref="C737" si="98">SUM(C738:C741)</f>
        <v>604000</v>
      </c>
    </row>
    <row r="738" spans="1:3" s="53" customFormat="1" x14ac:dyDescent="0.2">
      <c r="A738" s="66">
        <v>411100</v>
      </c>
      <c r="B738" s="62" t="s">
        <v>84</v>
      </c>
      <c r="C738" s="63">
        <v>544000</v>
      </c>
    </row>
    <row r="739" spans="1:3" s="53" customFormat="1" x14ac:dyDescent="0.2">
      <c r="A739" s="66">
        <v>411200</v>
      </c>
      <c r="B739" s="62" t="s">
        <v>207</v>
      </c>
      <c r="C739" s="63">
        <v>40000</v>
      </c>
    </row>
    <row r="740" spans="1:3" s="53" customFormat="1" ht="37.5" x14ac:dyDescent="0.2">
      <c r="A740" s="66">
        <v>411300</v>
      </c>
      <c r="B740" s="62" t="s">
        <v>85</v>
      </c>
      <c r="C740" s="63">
        <v>10000</v>
      </c>
    </row>
    <row r="741" spans="1:3" s="53" customFormat="1" x14ac:dyDescent="0.2">
      <c r="A741" s="66">
        <v>411400</v>
      </c>
      <c r="B741" s="62" t="s">
        <v>86</v>
      </c>
      <c r="C741" s="63">
        <v>10000</v>
      </c>
    </row>
    <row r="742" spans="1:3" s="65" customFormat="1" ht="19.5" x14ac:dyDescent="0.2">
      <c r="A742" s="67">
        <v>412000</v>
      </c>
      <c r="B742" s="64" t="s">
        <v>199</v>
      </c>
      <c r="C742" s="106">
        <f t="shared" ref="C742" si="99">SUM(C743:C756)</f>
        <v>315500</v>
      </c>
    </row>
    <row r="743" spans="1:3" s="53" customFormat="1" x14ac:dyDescent="0.2">
      <c r="A743" s="21">
        <v>412100</v>
      </c>
      <c r="B743" s="62" t="s">
        <v>87</v>
      </c>
      <c r="C743" s="63">
        <v>30000</v>
      </c>
    </row>
    <row r="744" spans="1:3" s="53" customFormat="1" x14ac:dyDescent="0.2">
      <c r="A744" s="66">
        <v>412200</v>
      </c>
      <c r="B744" s="62" t="s">
        <v>208</v>
      </c>
      <c r="C744" s="63">
        <v>30000</v>
      </c>
    </row>
    <row r="745" spans="1:3" s="53" customFormat="1" x14ac:dyDescent="0.2">
      <c r="A745" s="66">
        <v>412300</v>
      </c>
      <c r="B745" s="62" t="s">
        <v>88</v>
      </c>
      <c r="C745" s="63">
        <v>9000</v>
      </c>
    </row>
    <row r="746" spans="1:3" s="53" customFormat="1" x14ac:dyDescent="0.2">
      <c r="A746" s="66">
        <v>412400</v>
      </c>
      <c r="B746" s="62" t="s">
        <v>89</v>
      </c>
      <c r="C746" s="63">
        <v>6000</v>
      </c>
    </row>
    <row r="747" spans="1:3" s="53" customFormat="1" x14ac:dyDescent="0.2">
      <c r="A747" s="66">
        <v>412500</v>
      </c>
      <c r="B747" s="62" t="s">
        <v>90</v>
      </c>
      <c r="C747" s="63">
        <v>15299.999999999998</v>
      </c>
    </row>
    <row r="748" spans="1:3" s="53" customFormat="1" x14ac:dyDescent="0.2">
      <c r="A748" s="66">
        <v>412600</v>
      </c>
      <c r="B748" s="62" t="s">
        <v>209</v>
      </c>
      <c r="C748" s="63">
        <v>34000</v>
      </c>
    </row>
    <row r="749" spans="1:3" s="53" customFormat="1" x14ac:dyDescent="0.2">
      <c r="A749" s="66">
        <v>412700</v>
      </c>
      <c r="B749" s="62" t="s">
        <v>196</v>
      </c>
      <c r="C749" s="63">
        <v>24999.999999999996</v>
      </c>
    </row>
    <row r="750" spans="1:3" s="53" customFormat="1" x14ac:dyDescent="0.2">
      <c r="A750" s="66">
        <v>412800</v>
      </c>
      <c r="B750" s="62" t="s">
        <v>210</v>
      </c>
      <c r="C750" s="63">
        <v>1000</v>
      </c>
    </row>
    <row r="751" spans="1:3" s="53" customFormat="1" x14ac:dyDescent="0.2">
      <c r="A751" s="66">
        <v>412900</v>
      </c>
      <c r="B751" s="100" t="s">
        <v>515</v>
      </c>
      <c r="C751" s="63">
        <v>500</v>
      </c>
    </row>
    <row r="752" spans="1:3" s="53" customFormat="1" x14ac:dyDescent="0.2">
      <c r="A752" s="66">
        <v>412900</v>
      </c>
      <c r="B752" s="100" t="s">
        <v>287</v>
      </c>
      <c r="C752" s="63">
        <v>30000</v>
      </c>
    </row>
    <row r="753" spans="1:3" s="53" customFormat="1" x14ac:dyDescent="0.2">
      <c r="A753" s="66">
        <v>412900</v>
      </c>
      <c r="B753" s="100" t="s">
        <v>304</v>
      </c>
      <c r="C753" s="63">
        <v>130000</v>
      </c>
    </row>
    <row r="754" spans="1:3" s="53" customFormat="1" x14ac:dyDescent="0.2">
      <c r="A754" s="66">
        <v>412900</v>
      </c>
      <c r="B754" s="100" t="s">
        <v>305</v>
      </c>
      <c r="C754" s="63">
        <v>2500</v>
      </c>
    </row>
    <row r="755" spans="1:3" s="53" customFormat="1" x14ac:dyDescent="0.2">
      <c r="A755" s="66">
        <v>412900</v>
      </c>
      <c r="B755" s="100" t="s">
        <v>306</v>
      </c>
      <c r="C755" s="63">
        <v>1200</v>
      </c>
    </row>
    <row r="756" spans="1:3" s="53" customFormat="1" x14ac:dyDescent="0.2">
      <c r="A756" s="66">
        <v>412900</v>
      </c>
      <c r="B756" s="100" t="s">
        <v>289</v>
      </c>
      <c r="C756" s="63">
        <v>1000</v>
      </c>
    </row>
    <row r="757" spans="1:3" s="65" customFormat="1" ht="19.5" x14ac:dyDescent="0.2">
      <c r="A757" s="67">
        <v>510000</v>
      </c>
      <c r="B757" s="64" t="s">
        <v>146</v>
      </c>
      <c r="C757" s="106">
        <f t="shared" ref="C757" si="100">C758+C760</f>
        <v>27000</v>
      </c>
    </row>
    <row r="758" spans="1:3" s="65" customFormat="1" ht="19.5" x14ac:dyDescent="0.2">
      <c r="A758" s="67">
        <v>511000</v>
      </c>
      <c r="B758" s="64" t="s">
        <v>147</v>
      </c>
      <c r="C758" s="106">
        <f t="shared" ref="C758" si="101">C759</f>
        <v>10000</v>
      </c>
    </row>
    <row r="759" spans="1:3" s="53" customFormat="1" x14ac:dyDescent="0.2">
      <c r="A759" s="66">
        <v>511300</v>
      </c>
      <c r="B759" s="62" t="s">
        <v>150</v>
      </c>
      <c r="C759" s="63">
        <v>10000</v>
      </c>
    </row>
    <row r="760" spans="1:3" s="65" customFormat="1" ht="19.5" x14ac:dyDescent="0.2">
      <c r="A760" s="67">
        <v>516000</v>
      </c>
      <c r="B760" s="64" t="s">
        <v>157</v>
      </c>
      <c r="C760" s="106">
        <f t="shared" ref="C760" si="102">C761</f>
        <v>17000</v>
      </c>
    </row>
    <row r="761" spans="1:3" s="53" customFormat="1" x14ac:dyDescent="0.2">
      <c r="A761" s="66">
        <v>516100</v>
      </c>
      <c r="B761" s="62" t="s">
        <v>157</v>
      </c>
      <c r="C761" s="63">
        <v>17000</v>
      </c>
    </row>
    <row r="762" spans="1:3" s="65" customFormat="1" ht="19.5" x14ac:dyDescent="0.2">
      <c r="A762" s="67">
        <v>630000</v>
      </c>
      <c r="B762" s="64" t="s">
        <v>184</v>
      </c>
      <c r="C762" s="106">
        <f t="shared" ref="C762:C763" si="103">C763</f>
        <v>15300</v>
      </c>
    </row>
    <row r="763" spans="1:3" s="65" customFormat="1" ht="18.75" customHeight="1" x14ac:dyDescent="0.2">
      <c r="A763" s="67">
        <v>638000</v>
      </c>
      <c r="B763" s="64" t="s">
        <v>121</v>
      </c>
      <c r="C763" s="106">
        <f t="shared" si="103"/>
        <v>15300</v>
      </c>
    </row>
    <row r="764" spans="1:3" s="53" customFormat="1" x14ac:dyDescent="0.2">
      <c r="A764" s="66">
        <v>638100</v>
      </c>
      <c r="B764" s="62" t="s">
        <v>189</v>
      </c>
      <c r="C764" s="63">
        <v>15300</v>
      </c>
    </row>
    <row r="765" spans="1:3" s="53" customFormat="1" x14ac:dyDescent="0.2">
      <c r="A765" s="113"/>
      <c r="B765" s="114" t="s">
        <v>222</v>
      </c>
      <c r="C765" s="115">
        <f t="shared" ref="C765" si="104">C736+C757+C762</f>
        <v>961800</v>
      </c>
    </row>
    <row r="766" spans="1:3" s="53" customFormat="1" x14ac:dyDescent="0.2">
      <c r="A766" s="93"/>
      <c r="B766" s="55"/>
      <c r="C766" s="94"/>
    </row>
    <row r="767" spans="1:3" s="53" customFormat="1" x14ac:dyDescent="0.2">
      <c r="A767" s="93"/>
      <c r="B767" s="55"/>
      <c r="C767" s="94"/>
    </row>
    <row r="768" spans="1:3" s="53" customFormat="1" x14ac:dyDescent="0.2">
      <c r="A768" s="66" t="s">
        <v>547</v>
      </c>
      <c r="B768" s="55"/>
      <c r="C768" s="94"/>
    </row>
    <row r="769" spans="1:3" s="53" customFormat="1" x14ac:dyDescent="0.2">
      <c r="A769" s="66" t="s">
        <v>229</v>
      </c>
      <c r="B769" s="55"/>
      <c r="C769" s="94"/>
    </row>
    <row r="770" spans="1:3" s="53" customFormat="1" x14ac:dyDescent="0.2">
      <c r="A770" s="66" t="s">
        <v>332</v>
      </c>
      <c r="B770" s="55"/>
      <c r="C770" s="94"/>
    </row>
    <row r="771" spans="1:3" s="53" customFormat="1" x14ac:dyDescent="0.2">
      <c r="A771" s="66" t="s">
        <v>514</v>
      </c>
      <c r="B771" s="55"/>
      <c r="C771" s="94"/>
    </row>
    <row r="772" spans="1:3" s="53" customFormat="1" x14ac:dyDescent="0.2">
      <c r="A772" s="93"/>
      <c r="B772" s="55"/>
      <c r="C772" s="94"/>
    </row>
    <row r="773" spans="1:3" s="65" customFormat="1" ht="19.5" x14ac:dyDescent="0.2">
      <c r="A773" s="67">
        <v>410000</v>
      </c>
      <c r="B773" s="59" t="s">
        <v>83</v>
      </c>
      <c r="C773" s="106">
        <f>C774+C779+C801+C794+C792+0+C807</f>
        <v>6079299.9999999991</v>
      </c>
    </row>
    <row r="774" spans="1:3" s="65" customFormat="1" ht="19.5" x14ac:dyDescent="0.2">
      <c r="A774" s="67">
        <v>411000</v>
      </c>
      <c r="B774" s="59" t="s">
        <v>194</v>
      </c>
      <c r="C774" s="106">
        <f t="shared" ref="C774" si="105">SUM(C775:C778)</f>
        <v>1906700</v>
      </c>
    </row>
    <row r="775" spans="1:3" s="53" customFormat="1" x14ac:dyDescent="0.2">
      <c r="A775" s="66">
        <v>411100</v>
      </c>
      <c r="B775" s="62" t="s">
        <v>84</v>
      </c>
      <c r="C775" s="63">
        <v>1804000</v>
      </c>
    </row>
    <row r="776" spans="1:3" s="53" customFormat="1" x14ac:dyDescent="0.2">
      <c r="A776" s="66">
        <v>411200</v>
      </c>
      <c r="B776" s="62" t="s">
        <v>207</v>
      </c>
      <c r="C776" s="63">
        <v>57400</v>
      </c>
    </row>
    <row r="777" spans="1:3" s="53" customFormat="1" ht="37.5" x14ac:dyDescent="0.2">
      <c r="A777" s="66">
        <v>411300</v>
      </c>
      <c r="B777" s="62" t="s">
        <v>85</v>
      </c>
      <c r="C777" s="63">
        <v>23000</v>
      </c>
    </row>
    <row r="778" spans="1:3" s="53" customFormat="1" x14ac:dyDescent="0.2">
      <c r="A778" s="66">
        <v>411400</v>
      </c>
      <c r="B778" s="62" t="s">
        <v>86</v>
      </c>
      <c r="C778" s="63">
        <v>22300</v>
      </c>
    </row>
    <row r="779" spans="1:3" s="65" customFormat="1" ht="19.5" x14ac:dyDescent="0.2">
      <c r="A779" s="67">
        <v>412000</v>
      </c>
      <c r="B779" s="64" t="s">
        <v>199</v>
      </c>
      <c r="C779" s="106">
        <f t="shared" ref="C779" si="106">SUM(C780:C791)</f>
        <v>148800</v>
      </c>
    </row>
    <row r="780" spans="1:3" s="53" customFormat="1" x14ac:dyDescent="0.2">
      <c r="A780" s="66">
        <v>412100</v>
      </c>
      <c r="B780" s="62" t="s">
        <v>87</v>
      </c>
      <c r="C780" s="63">
        <v>2000</v>
      </c>
    </row>
    <row r="781" spans="1:3" s="53" customFormat="1" x14ac:dyDescent="0.2">
      <c r="A781" s="66">
        <v>412200</v>
      </c>
      <c r="B781" s="62" t="s">
        <v>208</v>
      </c>
      <c r="C781" s="63">
        <v>31100</v>
      </c>
    </row>
    <row r="782" spans="1:3" s="53" customFormat="1" x14ac:dyDescent="0.2">
      <c r="A782" s="66">
        <v>412300</v>
      </c>
      <c r="B782" s="62" t="s">
        <v>88</v>
      </c>
      <c r="C782" s="63">
        <v>31900.000000000007</v>
      </c>
    </row>
    <row r="783" spans="1:3" s="53" customFormat="1" x14ac:dyDescent="0.2">
      <c r="A783" s="66">
        <v>412500</v>
      </c>
      <c r="B783" s="62" t="s">
        <v>90</v>
      </c>
      <c r="C783" s="63">
        <v>10000.000000000004</v>
      </c>
    </row>
    <row r="784" spans="1:3" s="53" customFormat="1" x14ac:dyDescent="0.2">
      <c r="A784" s="66">
        <v>412600</v>
      </c>
      <c r="B784" s="62" t="s">
        <v>209</v>
      </c>
      <c r="C784" s="63">
        <v>19600</v>
      </c>
    </row>
    <row r="785" spans="1:3" s="53" customFormat="1" x14ac:dyDescent="0.2">
      <c r="A785" s="66">
        <v>412700</v>
      </c>
      <c r="B785" s="62" t="s">
        <v>196</v>
      </c>
      <c r="C785" s="63">
        <v>36799.999999999985</v>
      </c>
    </row>
    <row r="786" spans="1:3" s="53" customFormat="1" x14ac:dyDescent="0.2">
      <c r="A786" s="66">
        <v>412900</v>
      </c>
      <c r="B786" s="100" t="s">
        <v>515</v>
      </c>
      <c r="C786" s="63">
        <v>1000</v>
      </c>
    </row>
    <row r="787" spans="1:3" s="53" customFormat="1" x14ac:dyDescent="0.2">
      <c r="A787" s="66">
        <v>412900</v>
      </c>
      <c r="B787" s="100" t="s">
        <v>287</v>
      </c>
      <c r="C787" s="63">
        <v>7000</v>
      </c>
    </row>
    <row r="788" spans="1:3" s="53" customFormat="1" x14ac:dyDescent="0.2">
      <c r="A788" s="66">
        <v>412900</v>
      </c>
      <c r="B788" s="100" t="s">
        <v>304</v>
      </c>
      <c r="C788" s="63">
        <v>2000</v>
      </c>
    </row>
    <row r="789" spans="1:3" s="53" customFormat="1" x14ac:dyDescent="0.2">
      <c r="A789" s="66">
        <v>412900</v>
      </c>
      <c r="B789" s="100" t="s">
        <v>305</v>
      </c>
      <c r="C789" s="63">
        <v>2999.9999999999995</v>
      </c>
    </row>
    <row r="790" spans="1:3" s="53" customFormat="1" x14ac:dyDescent="0.2">
      <c r="A790" s="66">
        <v>412900</v>
      </c>
      <c r="B790" s="100" t="s">
        <v>306</v>
      </c>
      <c r="C790" s="63">
        <v>3499.9999999999995</v>
      </c>
    </row>
    <row r="791" spans="1:3" s="53" customFormat="1" x14ac:dyDescent="0.2">
      <c r="A791" s="66">
        <v>412900</v>
      </c>
      <c r="B791" s="62" t="s">
        <v>289</v>
      </c>
      <c r="C791" s="63">
        <v>900</v>
      </c>
    </row>
    <row r="792" spans="1:3" s="65" customFormat="1" ht="19.5" x14ac:dyDescent="0.2">
      <c r="A792" s="67">
        <v>413000</v>
      </c>
      <c r="B792" s="64" t="s">
        <v>200</v>
      </c>
      <c r="C792" s="106">
        <f t="shared" ref="C792" si="107">C793</f>
        <v>500</v>
      </c>
    </row>
    <row r="793" spans="1:3" s="53" customFormat="1" x14ac:dyDescent="0.2">
      <c r="A793" s="66">
        <v>413900</v>
      </c>
      <c r="B793" s="62" t="s">
        <v>95</v>
      </c>
      <c r="C793" s="63">
        <v>500</v>
      </c>
    </row>
    <row r="794" spans="1:3" s="65" customFormat="1" ht="19.5" x14ac:dyDescent="0.2">
      <c r="A794" s="67">
        <v>415000</v>
      </c>
      <c r="B794" s="64" t="s">
        <v>48</v>
      </c>
      <c r="C794" s="106">
        <f>SUM(C795:C800)</f>
        <v>851199.99999999919</v>
      </c>
    </row>
    <row r="795" spans="1:3" s="53" customFormat="1" x14ac:dyDescent="0.2">
      <c r="A795" s="110">
        <v>415200</v>
      </c>
      <c r="B795" s="116" t="s">
        <v>333</v>
      </c>
      <c r="C795" s="63">
        <v>45000</v>
      </c>
    </row>
    <row r="796" spans="1:3" s="53" customFormat="1" ht="18.75" customHeight="1" x14ac:dyDescent="0.2">
      <c r="A796" s="66">
        <v>415200</v>
      </c>
      <c r="B796" s="62" t="s">
        <v>548</v>
      </c>
      <c r="C796" s="63">
        <v>120000.00000000003</v>
      </c>
    </row>
    <row r="797" spans="1:3" s="53" customFormat="1" ht="18.75" customHeight="1" x14ac:dyDescent="0.2">
      <c r="A797" s="66">
        <v>415200</v>
      </c>
      <c r="B797" s="62" t="s">
        <v>272</v>
      </c>
      <c r="C797" s="63">
        <v>179999.99999999965</v>
      </c>
    </row>
    <row r="798" spans="1:3" s="53" customFormat="1" ht="18.75" customHeight="1" x14ac:dyDescent="0.2">
      <c r="A798" s="66">
        <v>415200</v>
      </c>
      <c r="B798" s="62" t="s">
        <v>334</v>
      </c>
      <c r="C798" s="63">
        <v>95000</v>
      </c>
    </row>
    <row r="799" spans="1:3" s="53" customFormat="1" x14ac:dyDescent="0.2">
      <c r="A799" s="66">
        <v>415200</v>
      </c>
      <c r="B799" s="62" t="s">
        <v>335</v>
      </c>
      <c r="C799" s="63">
        <v>70000</v>
      </c>
    </row>
    <row r="800" spans="1:3" s="53" customFormat="1" x14ac:dyDescent="0.2">
      <c r="A800" s="66">
        <v>415200</v>
      </c>
      <c r="B800" s="62" t="s">
        <v>252</v>
      </c>
      <c r="C800" s="63">
        <v>341199.99999999953</v>
      </c>
    </row>
    <row r="801" spans="1:3" s="65" customFormat="1" ht="19.5" x14ac:dyDescent="0.2">
      <c r="A801" s="67">
        <v>416000</v>
      </c>
      <c r="B801" s="64" t="s">
        <v>201</v>
      </c>
      <c r="C801" s="106">
        <f>SUM(C802:C806)</f>
        <v>3160599.9999999995</v>
      </c>
    </row>
    <row r="802" spans="1:3" s="53" customFormat="1" x14ac:dyDescent="0.2">
      <c r="A802" s="66">
        <v>416100</v>
      </c>
      <c r="B802" s="62" t="s">
        <v>549</v>
      </c>
      <c r="C802" s="63">
        <v>1528999.9999999998</v>
      </c>
    </row>
    <row r="803" spans="1:3" s="53" customFormat="1" x14ac:dyDescent="0.2">
      <c r="A803" s="66">
        <v>416100</v>
      </c>
      <c r="B803" s="62" t="s">
        <v>550</v>
      </c>
      <c r="C803" s="63">
        <v>420700</v>
      </c>
    </row>
    <row r="804" spans="1:3" s="53" customFormat="1" x14ac:dyDescent="0.2">
      <c r="A804" s="66">
        <v>416100</v>
      </c>
      <c r="B804" s="62" t="s">
        <v>273</v>
      </c>
      <c r="C804" s="63">
        <v>502099.99999999988</v>
      </c>
    </row>
    <row r="805" spans="1:3" s="53" customFormat="1" x14ac:dyDescent="0.2">
      <c r="A805" s="66">
        <v>416100</v>
      </c>
      <c r="B805" s="62" t="s">
        <v>336</v>
      </c>
      <c r="C805" s="63">
        <v>658799.99999999988</v>
      </c>
    </row>
    <row r="806" spans="1:3" s="53" customFormat="1" x14ac:dyDescent="0.2">
      <c r="A806" s="66">
        <v>416100</v>
      </c>
      <c r="B806" s="62" t="s">
        <v>230</v>
      </c>
      <c r="C806" s="63">
        <v>50000</v>
      </c>
    </row>
    <row r="807" spans="1:3" s="65" customFormat="1" ht="39" x14ac:dyDescent="0.2">
      <c r="A807" s="112">
        <v>418000</v>
      </c>
      <c r="B807" s="64" t="s">
        <v>203</v>
      </c>
      <c r="C807" s="106">
        <f t="shared" ref="C807" si="108">C808</f>
        <v>11500</v>
      </c>
    </row>
    <row r="808" spans="1:3" s="53" customFormat="1" x14ac:dyDescent="0.2">
      <c r="A808" s="66">
        <v>418400</v>
      </c>
      <c r="B808" s="62" t="s">
        <v>141</v>
      </c>
      <c r="C808" s="63">
        <v>11500</v>
      </c>
    </row>
    <row r="809" spans="1:3" s="65" customFormat="1" ht="19.5" x14ac:dyDescent="0.2">
      <c r="A809" s="67">
        <v>480000</v>
      </c>
      <c r="B809" s="64" t="s">
        <v>142</v>
      </c>
      <c r="C809" s="106">
        <f t="shared" ref="C809" si="109">C810</f>
        <v>1462900.0000000002</v>
      </c>
    </row>
    <row r="810" spans="1:3" s="65" customFormat="1" ht="19.5" x14ac:dyDescent="0.2">
      <c r="A810" s="67">
        <v>487000</v>
      </c>
      <c r="B810" s="64" t="s">
        <v>193</v>
      </c>
      <c r="C810" s="106">
        <f>SUM(C811:C814)</f>
        <v>1462900.0000000002</v>
      </c>
    </row>
    <row r="811" spans="1:3" s="53" customFormat="1" x14ac:dyDescent="0.2">
      <c r="A811" s="66">
        <v>487300</v>
      </c>
      <c r="B811" s="62" t="s">
        <v>337</v>
      </c>
      <c r="C811" s="63">
        <v>427999.99999999977</v>
      </c>
    </row>
    <row r="812" spans="1:3" s="53" customFormat="1" x14ac:dyDescent="0.2">
      <c r="A812" s="66">
        <v>487300</v>
      </c>
      <c r="B812" s="62" t="s">
        <v>338</v>
      </c>
      <c r="C812" s="63">
        <v>824900.00000000047</v>
      </c>
    </row>
    <row r="813" spans="1:3" s="53" customFormat="1" x14ac:dyDescent="0.2">
      <c r="A813" s="66">
        <v>487300</v>
      </c>
      <c r="B813" s="62" t="s">
        <v>339</v>
      </c>
      <c r="C813" s="63">
        <v>90000</v>
      </c>
    </row>
    <row r="814" spans="1:3" s="53" customFormat="1" ht="37.5" x14ac:dyDescent="0.2">
      <c r="A814" s="21">
        <v>487400</v>
      </c>
      <c r="B814" s="62" t="s">
        <v>340</v>
      </c>
      <c r="C814" s="63">
        <v>120000</v>
      </c>
    </row>
    <row r="815" spans="1:3" s="65" customFormat="1" ht="19.5" x14ac:dyDescent="0.2">
      <c r="A815" s="67">
        <v>510000</v>
      </c>
      <c r="B815" s="64" t="s">
        <v>146</v>
      </c>
      <c r="C815" s="106">
        <f>C816+C819</f>
        <v>15600.000000000002</v>
      </c>
    </row>
    <row r="816" spans="1:3" s="65" customFormat="1" ht="19.5" x14ac:dyDescent="0.2">
      <c r="A816" s="67">
        <v>511000</v>
      </c>
      <c r="B816" s="64" t="s">
        <v>147</v>
      </c>
      <c r="C816" s="106">
        <f>SUM(C817:C818)</f>
        <v>9800</v>
      </c>
    </row>
    <row r="817" spans="1:3" s="53" customFormat="1" x14ac:dyDescent="0.2">
      <c r="A817" s="66">
        <v>511300</v>
      </c>
      <c r="B817" s="62" t="s">
        <v>150</v>
      </c>
      <c r="C817" s="63">
        <v>5300</v>
      </c>
    </row>
    <row r="818" spans="1:3" s="53" customFormat="1" x14ac:dyDescent="0.2">
      <c r="A818" s="66">
        <v>511400</v>
      </c>
      <c r="B818" s="62" t="s">
        <v>151</v>
      </c>
      <c r="C818" s="63">
        <v>4500</v>
      </c>
    </row>
    <row r="819" spans="1:3" s="65" customFormat="1" ht="19.5" x14ac:dyDescent="0.2">
      <c r="A819" s="67">
        <v>516000</v>
      </c>
      <c r="B819" s="64" t="s">
        <v>157</v>
      </c>
      <c r="C819" s="106">
        <f t="shared" ref="C819" si="110">C820</f>
        <v>5800.0000000000018</v>
      </c>
    </row>
    <row r="820" spans="1:3" s="53" customFormat="1" x14ac:dyDescent="0.2">
      <c r="A820" s="66">
        <v>516100</v>
      </c>
      <c r="B820" s="62" t="s">
        <v>157</v>
      </c>
      <c r="C820" s="63">
        <v>5800.0000000000018</v>
      </c>
    </row>
    <row r="821" spans="1:3" s="65" customFormat="1" ht="19.5" x14ac:dyDescent="0.2">
      <c r="A821" s="67">
        <v>630000</v>
      </c>
      <c r="B821" s="64" t="s">
        <v>184</v>
      </c>
      <c r="C821" s="106">
        <f t="shared" ref="C821:C822" si="111">C822</f>
        <v>50700</v>
      </c>
    </row>
    <row r="822" spans="1:3" s="65" customFormat="1" ht="19.5" x14ac:dyDescent="0.2">
      <c r="A822" s="67">
        <v>638000</v>
      </c>
      <c r="B822" s="64" t="s">
        <v>121</v>
      </c>
      <c r="C822" s="106">
        <f t="shared" si="111"/>
        <v>50700</v>
      </c>
    </row>
    <row r="823" spans="1:3" s="53" customFormat="1" x14ac:dyDescent="0.2">
      <c r="A823" s="66">
        <v>638100</v>
      </c>
      <c r="B823" s="62" t="s">
        <v>189</v>
      </c>
      <c r="C823" s="63">
        <v>50700</v>
      </c>
    </row>
    <row r="824" spans="1:3" s="117" customFormat="1" x14ac:dyDescent="0.2">
      <c r="A824" s="113"/>
      <c r="B824" s="114" t="s">
        <v>222</v>
      </c>
      <c r="C824" s="115">
        <f>C773+C815+C809+C821</f>
        <v>7608499.9999999991</v>
      </c>
    </row>
    <row r="825" spans="1:3" s="53" customFormat="1" x14ac:dyDescent="0.2">
      <c r="A825" s="93"/>
      <c r="B825" s="55"/>
      <c r="C825" s="94"/>
    </row>
    <row r="826" spans="1:3" s="53" customFormat="1" x14ac:dyDescent="0.2">
      <c r="A826" s="93"/>
      <c r="B826" s="55"/>
      <c r="C826" s="94"/>
    </row>
    <row r="827" spans="1:3" s="53" customFormat="1" ht="19.5" x14ac:dyDescent="0.2">
      <c r="A827" s="66" t="s">
        <v>551</v>
      </c>
      <c r="B827" s="64"/>
      <c r="C827" s="94"/>
    </row>
    <row r="828" spans="1:3" s="53" customFormat="1" ht="19.5" x14ac:dyDescent="0.2">
      <c r="A828" s="66" t="s">
        <v>229</v>
      </c>
      <c r="B828" s="64"/>
      <c r="C828" s="94"/>
    </row>
    <row r="829" spans="1:3" s="53" customFormat="1" ht="19.5" x14ac:dyDescent="0.2">
      <c r="A829" s="66" t="s">
        <v>341</v>
      </c>
      <c r="B829" s="64"/>
      <c r="C829" s="94"/>
    </row>
    <row r="830" spans="1:3" s="53" customFormat="1" ht="19.5" x14ac:dyDescent="0.2">
      <c r="A830" s="66" t="s">
        <v>514</v>
      </c>
      <c r="B830" s="64"/>
      <c r="C830" s="94"/>
    </row>
    <row r="831" spans="1:3" s="53" customFormat="1" x14ac:dyDescent="0.2">
      <c r="A831" s="66"/>
      <c r="B831" s="57"/>
      <c r="C831" s="94"/>
    </row>
    <row r="832" spans="1:3" s="53" customFormat="1" ht="19.5" x14ac:dyDescent="0.2">
      <c r="A832" s="67">
        <v>410000</v>
      </c>
      <c r="B832" s="59" t="s">
        <v>83</v>
      </c>
      <c r="C832" s="106">
        <f t="shared" ref="C832" si="112">C833+C838</f>
        <v>4177900</v>
      </c>
    </row>
    <row r="833" spans="1:3" s="53" customFormat="1" ht="19.5" x14ac:dyDescent="0.2">
      <c r="A833" s="67">
        <v>411000</v>
      </c>
      <c r="B833" s="59" t="s">
        <v>194</v>
      </c>
      <c r="C833" s="106">
        <f t="shared" ref="C833" si="113">SUM(C834:C837)</f>
        <v>3609000</v>
      </c>
    </row>
    <row r="834" spans="1:3" s="53" customFormat="1" x14ac:dyDescent="0.2">
      <c r="A834" s="66">
        <v>411100</v>
      </c>
      <c r="B834" s="62" t="s">
        <v>84</v>
      </c>
      <c r="C834" s="63">
        <v>3350000</v>
      </c>
    </row>
    <row r="835" spans="1:3" s="53" customFormat="1" x14ac:dyDescent="0.2">
      <c r="A835" s="66">
        <v>411200</v>
      </c>
      <c r="B835" s="62" t="s">
        <v>207</v>
      </c>
      <c r="C835" s="63">
        <v>149000</v>
      </c>
    </row>
    <row r="836" spans="1:3" s="53" customFormat="1" ht="37.5" x14ac:dyDescent="0.2">
      <c r="A836" s="66">
        <v>411300</v>
      </c>
      <c r="B836" s="62" t="s">
        <v>85</v>
      </c>
      <c r="C836" s="63">
        <v>70000</v>
      </c>
    </row>
    <row r="837" spans="1:3" s="53" customFormat="1" x14ac:dyDescent="0.2">
      <c r="A837" s="66">
        <v>411400</v>
      </c>
      <c r="B837" s="62" t="s">
        <v>86</v>
      </c>
      <c r="C837" s="63">
        <v>40000</v>
      </c>
    </row>
    <row r="838" spans="1:3" s="53" customFormat="1" ht="19.5" x14ac:dyDescent="0.2">
      <c r="A838" s="67">
        <v>412000</v>
      </c>
      <c r="B838" s="64" t="s">
        <v>199</v>
      </c>
      <c r="C838" s="106">
        <f>SUM(C839:C847)</f>
        <v>568900</v>
      </c>
    </row>
    <row r="839" spans="1:3" s="53" customFormat="1" x14ac:dyDescent="0.2">
      <c r="A839" s="66">
        <v>412200</v>
      </c>
      <c r="B839" s="62" t="s">
        <v>208</v>
      </c>
      <c r="C839" s="63">
        <v>240000</v>
      </c>
    </row>
    <row r="840" spans="1:3" s="53" customFormat="1" x14ac:dyDescent="0.2">
      <c r="A840" s="66">
        <v>412300</v>
      </c>
      <c r="B840" s="62" t="s">
        <v>88</v>
      </c>
      <c r="C840" s="63">
        <v>79999.999999999971</v>
      </c>
    </row>
    <row r="841" spans="1:3" s="53" customFormat="1" x14ac:dyDescent="0.2">
      <c r="A841" s="66">
        <v>412500</v>
      </c>
      <c r="B841" s="62" t="s">
        <v>90</v>
      </c>
      <c r="C841" s="63">
        <v>30000</v>
      </c>
    </row>
    <row r="842" spans="1:3" s="53" customFormat="1" x14ac:dyDescent="0.2">
      <c r="A842" s="66">
        <v>412600</v>
      </c>
      <c r="B842" s="62" t="s">
        <v>209</v>
      </c>
      <c r="C842" s="63">
        <v>30000</v>
      </c>
    </row>
    <row r="843" spans="1:3" s="53" customFormat="1" x14ac:dyDescent="0.2">
      <c r="A843" s="66">
        <v>412700</v>
      </c>
      <c r="B843" s="62" t="s">
        <v>196</v>
      </c>
      <c r="C843" s="63">
        <v>112000</v>
      </c>
    </row>
    <row r="844" spans="1:3" s="53" customFormat="1" x14ac:dyDescent="0.2">
      <c r="A844" s="66">
        <v>412900</v>
      </c>
      <c r="B844" s="100" t="s">
        <v>287</v>
      </c>
      <c r="C844" s="63">
        <v>2000</v>
      </c>
    </row>
    <row r="845" spans="1:3" s="53" customFormat="1" x14ac:dyDescent="0.2">
      <c r="A845" s="66">
        <v>412900</v>
      </c>
      <c r="B845" s="100" t="s">
        <v>304</v>
      </c>
      <c r="C845" s="63">
        <v>60000</v>
      </c>
    </row>
    <row r="846" spans="1:3" s="53" customFormat="1" x14ac:dyDescent="0.2">
      <c r="A846" s="66">
        <v>412900</v>
      </c>
      <c r="B846" s="100" t="s">
        <v>305</v>
      </c>
      <c r="C846" s="63">
        <v>8900</v>
      </c>
    </row>
    <row r="847" spans="1:3" s="53" customFormat="1" x14ac:dyDescent="0.2">
      <c r="A847" s="66">
        <v>412900</v>
      </c>
      <c r="B847" s="100" t="s">
        <v>306</v>
      </c>
      <c r="C847" s="63">
        <v>6000</v>
      </c>
    </row>
    <row r="848" spans="1:3" s="53" customFormat="1" ht="19.5" x14ac:dyDescent="0.2">
      <c r="A848" s="67">
        <v>510000</v>
      </c>
      <c r="B848" s="64" t="s">
        <v>146</v>
      </c>
      <c r="C848" s="106">
        <f>C849+C853</f>
        <v>2477300</v>
      </c>
    </row>
    <row r="849" spans="1:3" s="53" customFormat="1" ht="19.5" x14ac:dyDescent="0.2">
      <c r="A849" s="67">
        <v>511000</v>
      </c>
      <c r="B849" s="64" t="s">
        <v>147</v>
      </c>
      <c r="C849" s="106">
        <f>SUM(C850:C852)</f>
        <v>697300</v>
      </c>
    </row>
    <row r="850" spans="1:3" s="53" customFormat="1" x14ac:dyDescent="0.2">
      <c r="A850" s="66">
        <v>511200</v>
      </c>
      <c r="B850" s="62" t="s">
        <v>149</v>
      </c>
      <c r="C850" s="63">
        <v>208600</v>
      </c>
    </row>
    <row r="851" spans="1:3" s="53" customFormat="1" x14ac:dyDescent="0.2">
      <c r="A851" s="66">
        <v>511300</v>
      </c>
      <c r="B851" s="62" t="s">
        <v>150</v>
      </c>
      <c r="C851" s="63">
        <v>486900</v>
      </c>
    </row>
    <row r="852" spans="1:3" s="53" customFormat="1" x14ac:dyDescent="0.2">
      <c r="A852" s="66">
        <v>511700</v>
      </c>
      <c r="B852" s="62" t="s">
        <v>153</v>
      </c>
      <c r="C852" s="63">
        <v>1800</v>
      </c>
    </row>
    <row r="853" spans="1:3" s="65" customFormat="1" ht="19.5" x14ac:dyDescent="0.2">
      <c r="A853" s="67">
        <v>516000</v>
      </c>
      <c r="B853" s="64" t="s">
        <v>157</v>
      </c>
      <c r="C853" s="106">
        <f t="shared" ref="C853" si="114">C854</f>
        <v>1780000</v>
      </c>
    </row>
    <row r="854" spans="1:3" s="53" customFormat="1" x14ac:dyDescent="0.2">
      <c r="A854" s="66">
        <v>516100</v>
      </c>
      <c r="B854" s="62" t="s">
        <v>157</v>
      </c>
      <c r="C854" s="63">
        <v>1780000</v>
      </c>
    </row>
    <row r="855" spans="1:3" s="65" customFormat="1" ht="19.5" x14ac:dyDescent="0.2">
      <c r="A855" s="67">
        <v>630000</v>
      </c>
      <c r="B855" s="64" t="s">
        <v>184</v>
      </c>
      <c r="C855" s="106">
        <f t="shared" ref="C855" si="115">C856+C858</f>
        <v>525000</v>
      </c>
    </row>
    <row r="856" spans="1:3" s="65" customFormat="1" ht="19.5" x14ac:dyDescent="0.2">
      <c r="A856" s="67">
        <v>631000</v>
      </c>
      <c r="B856" s="64" t="s">
        <v>120</v>
      </c>
      <c r="C856" s="106">
        <f t="shared" ref="C856" si="116">C857</f>
        <v>490000</v>
      </c>
    </row>
    <row r="857" spans="1:3" s="53" customFormat="1" x14ac:dyDescent="0.2">
      <c r="A857" s="66">
        <v>631100</v>
      </c>
      <c r="B857" s="62" t="s">
        <v>186</v>
      </c>
      <c r="C857" s="63">
        <v>490000</v>
      </c>
    </row>
    <row r="858" spans="1:3" s="65" customFormat="1" ht="18.75" customHeight="1" x14ac:dyDescent="0.2">
      <c r="A858" s="67">
        <v>638000</v>
      </c>
      <c r="B858" s="64" t="s">
        <v>121</v>
      </c>
      <c r="C858" s="106">
        <f t="shared" ref="C858" si="117">C859</f>
        <v>35000</v>
      </c>
    </row>
    <row r="859" spans="1:3" s="53" customFormat="1" x14ac:dyDescent="0.2">
      <c r="A859" s="66">
        <v>638100</v>
      </c>
      <c r="B859" s="62" t="s">
        <v>189</v>
      </c>
      <c r="C859" s="63">
        <v>35000</v>
      </c>
    </row>
    <row r="860" spans="1:3" s="53" customFormat="1" x14ac:dyDescent="0.2">
      <c r="A860" s="113"/>
      <c r="B860" s="114" t="s">
        <v>222</v>
      </c>
      <c r="C860" s="115">
        <f>C832+C848+C855</f>
        <v>7180200</v>
      </c>
    </row>
    <row r="861" spans="1:3" s="53" customFormat="1" x14ac:dyDescent="0.2">
      <c r="A861" s="93"/>
      <c r="B861" s="55"/>
      <c r="C861" s="94"/>
    </row>
    <row r="862" spans="1:3" s="53" customFormat="1" x14ac:dyDescent="0.2">
      <c r="A862" s="93"/>
      <c r="B862" s="55"/>
      <c r="C862" s="94"/>
    </row>
    <row r="863" spans="1:3" s="53" customFormat="1" ht="19.5" x14ac:dyDescent="0.2">
      <c r="A863" s="66" t="s">
        <v>552</v>
      </c>
      <c r="B863" s="64"/>
      <c r="C863" s="94"/>
    </row>
    <row r="864" spans="1:3" s="53" customFormat="1" ht="19.5" x14ac:dyDescent="0.2">
      <c r="A864" s="66" t="s">
        <v>231</v>
      </c>
      <c r="B864" s="64"/>
      <c r="C864" s="94"/>
    </row>
    <row r="865" spans="1:3" s="53" customFormat="1" ht="19.5" x14ac:dyDescent="0.2">
      <c r="A865" s="66" t="s">
        <v>303</v>
      </c>
      <c r="B865" s="64"/>
      <c r="C865" s="94"/>
    </row>
    <row r="866" spans="1:3" s="53" customFormat="1" ht="19.5" x14ac:dyDescent="0.2">
      <c r="A866" s="66" t="s">
        <v>514</v>
      </c>
      <c r="B866" s="64"/>
      <c r="C866" s="94"/>
    </row>
    <row r="867" spans="1:3" s="53" customFormat="1" x14ac:dyDescent="0.2">
      <c r="A867" s="66"/>
      <c r="B867" s="57"/>
      <c r="C867" s="94"/>
    </row>
    <row r="868" spans="1:3" s="65" customFormat="1" ht="19.5" x14ac:dyDescent="0.2">
      <c r="A868" s="67">
        <v>410000</v>
      </c>
      <c r="B868" s="59" t="s">
        <v>83</v>
      </c>
      <c r="C868" s="106">
        <f t="shared" ref="C868" si="118">C869+C874</f>
        <v>1513200</v>
      </c>
    </row>
    <row r="869" spans="1:3" s="65" customFormat="1" ht="19.5" x14ac:dyDescent="0.2">
      <c r="A869" s="67">
        <v>411000</v>
      </c>
      <c r="B869" s="59" t="s">
        <v>194</v>
      </c>
      <c r="C869" s="106">
        <f t="shared" ref="C869" si="119">SUM(C870:C873)</f>
        <v>719200</v>
      </c>
    </row>
    <row r="870" spans="1:3" s="53" customFormat="1" x14ac:dyDescent="0.2">
      <c r="A870" s="66">
        <v>411100</v>
      </c>
      <c r="B870" s="62" t="s">
        <v>84</v>
      </c>
      <c r="C870" s="63">
        <v>679200</v>
      </c>
    </row>
    <row r="871" spans="1:3" s="53" customFormat="1" x14ac:dyDescent="0.2">
      <c r="A871" s="66">
        <v>411200</v>
      </c>
      <c r="B871" s="62" t="s">
        <v>207</v>
      </c>
      <c r="C871" s="63">
        <v>15600.000000000002</v>
      </c>
    </row>
    <row r="872" spans="1:3" s="53" customFormat="1" ht="37.5" x14ac:dyDescent="0.2">
      <c r="A872" s="66">
        <v>411300</v>
      </c>
      <c r="B872" s="62" t="s">
        <v>85</v>
      </c>
      <c r="C872" s="63">
        <v>14000</v>
      </c>
    </row>
    <row r="873" spans="1:3" s="53" customFormat="1" x14ac:dyDescent="0.2">
      <c r="A873" s="66">
        <v>411400</v>
      </c>
      <c r="B873" s="62" t="s">
        <v>86</v>
      </c>
      <c r="C873" s="63">
        <v>10400</v>
      </c>
    </row>
    <row r="874" spans="1:3" s="65" customFormat="1" ht="19.5" x14ac:dyDescent="0.2">
      <c r="A874" s="67">
        <v>412000</v>
      </c>
      <c r="B874" s="64" t="s">
        <v>199</v>
      </c>
      <c r="C874" s="106">
        <f>SUM(C875:C885)</f>
        <v>794000</v>
      </c>
    </row>
    <row r="875" spans="1:3" s="53" customFormat="1" x14ac:dyDescent="0.2">
      <c r="A875" s="66">
        <v>412200</v>
      </c>
      <c r="B875" s="62" t="s">
        <v>208</v>
      </c>
      <c r="C875" s="63">
        <v>66000</v>
      </c>
    </row>
    <row r="876" spans="1:3" s="53" customFormat="1" x14ac:dyDescent="0.2">
      <c r="A876" s="66">
        <v>412300</v>
      </c>
      <c r="B876" s="62" t="s">
        <v>88</v>
      </c>
      <c r="C876" s="63">
        <v>9000</v>
      </c>
    </row>
    <row r="877" spans="1:3" s="53" customFormat="1" x14ac:dyDescent="0.2">
      <c r="A877" s="66">
        <v>412500</v>
      </c>
      <c r="B877" s="62" t="s">
        <v>90</v>
      </c>
      <c r="C877" s="63">
        <v>8500</v>
      </c>
    </row>
    <row r="878" spans="1:3" s="53" customFormat="1" x14ac:dyDescent="0.2">
      <c r="A878" s="66">
        <v>412600</v>
      </c>
      <c r="B878" s="62" t="s">
        <v>209</v>
      </c>
      <c r="C878" s="63">
        <v>6500</v>
      </c>
    </row>
    <row r="879" spans="1:3" s="53" customFormat="1" x14ac:dyDescent="0.2">
      <c r="A879" s="66">
        <v>412700</v>
      </c>
      <c r="B879" s="62" t="s">
        <v>196</v>
      </c>
      <c r="C879" s="63">
        <v>30000</v>
      </c>
    </row>
    <row r="880" spans="1:3" s="53" customFormat="1" x14ac:dyDescent="0.2">
      <c r="A880" s="66">
        <v>412900</v>
      </c>
      <c r="B880" s="100" t="s">
        <v>515</v>
      </c>
      <c r="C880" s="63">
        <v>1000</v>
      </c>
    </row>
    <row r="881" spans="1:3" s="53" customFormat="1" x14ac:dyDescent="0.2">
      <c r="A881" s="66">
        <v>412900</v>
      </c>
      <c r="B881" s="100" t="s">
        <v>287</v>
      </c>
      <c r="C881" s="63">
        <v>665000</v>
      </c>
    </row>
    <row r="882" spans="1:3" s="53" customFormat="1" x14ac:dyDescent="0.2">
      <c r="A882" s="66">
        <v>412900</v>
      </c>
      <c r="B882" s="100" t="s">
        <v>304</v>
      </c>
      <c r="C882" s="63">
        <v>3000</v>
      </c>
    </row>
    <row r="883" spans="1:3" s="53" customFormat="1" x14ac:dyDescent="0.2">
      <c r="A883" s="66">
        <v>412900</v>
      </c>
      <c r="B883" s="100" t="s">
        <v>305</v>
      </c>
      <c r="C883" s="63">
        <v>300</v>
      </c>
    </row>
    <row r="884" spans="1:3" s="53" customFormat="1" x14ac:dyDescent="0.2">
      <c r="A884" s="66">
        <v>412900</v>
      </c>
      <c r="B884" s="100" t="s">
        <v>306</v>
      </c>
      <c r="C884" s="63">
        <v>1700</v>
      </c>
    </row>
    <row r="885" spans="1:3" s="53" customFormat="1" x14ac:dyDescent="0.2">
      <c r="A885" s="66">
        <v>412900</v>
      </c>
      <c r="B885" s="62" t="s">
        <v>289</v>
      </c>
      <c r="C885" s="63">
        <v>3000</v>
      </c>
    </row>
    <row r="886" spans="1:3" s="65" customFormat="1" ht="18.75" customHeight="1" x14ac:dyDescent="0.2">
      <c r="A886" s="67">
        <v>480000</v>
      </c>
      <c r="B886" s="64" t="s">
        <v>142</v>
      </c>
      <c r="C886" s="106">
        <f t="shared" ref="C886" si="120">C887</f>
        <v>100000.00000000001</v>
      </c>
    </row>
    <row r="887" spans="1:3" s="65" customFormat="1" ht="19.5" x14ac:dyDescent="0.2">
      <c r="A887" s="67">
        <v>488000</v>
      </c>
      <c r="B887" s="64" t="s">
        <v>99</v>
      </c>
      <c r="C887" s="106">
        <f t="shared" ref="C887" si="121">SUM(C888)</f>
        <v>100000.00000000001</v>
      </c>
    </row>
    <row r="888" spans="1:3" s="53" customFormat="1" x14ac:dyDescent="0.2">
      <c r="A888" s="66">
        <v>488100</v>
      </c>
      <c r="B888" s="62" t="s">
        <v>342</v>
      </c>
      <c r="C888" s="63">
        <v>100000.00000000001</v>
      </c>
    </row>
    <row r="889" spans="1:3" s="65" customFormat="1" ht="19.5" x14ac:dyDescent="0.2">
      <c r="A889" s="67">
        <v>510000</v>
      </c>
      <c r="B889" s="64" t="s">
        <v>146</v>
      </c>
      <c r="C889" s="106">
        <f>C892+C890</f>
        <v>3500</v>
      </c>
    </row>
    <row r="890" spans="1:3" s="65" customFormat="1" ht="19.5" x14ac:dyDescent="0.2">
      <c r="A890" s="67">
        <v>511000</v>
      </c>
      <c r="B890" s="64" t="s">
        <v>147</v>
      </c>
      <c r="C890" s="106">
        <f>C891+0</f>
        <v>1000</v>
      </c>
    </row>
    <row r="891" spans="1:3" s="53" customFormat="1" x14ac:dyDescent="0.2">
      <c r="A891" s="66">
        <v>511300</v>
      </c>
      <c r="B891" s="62" t="s">
        <v>150</v>
      </c>
      <c r="C891" s="63">
        <v>1000</v>
      </c>
    </row>
    <row r="892" spans="1:3" s="65" customFormat="1" ht="19.5" x14ac:dyDescent="0.2">
      <c r="A892" s="67">
        <v>516000</v>
      </c>
      <c r="B892" s="64" t="s">
        <v>157</v>
      </c>
      <c r="C892" s="106">
        <f t="shared" ref="C892" si="122">C893</f>
        <v>2500</v>
      </c>
    </row>
    <row r="893" spans="1:3" s="53" customFormat="1" x14ac:dyDescent="0.2">
      <c r="A893" s="66">
        <v>516100</v>
      </c>
      <c r="B893" s="62" t="s">
        <v>157</v>
      </c>
      <c r="C893" s="63">
        <v>2500</v>
      </c>
    </row>
    <row r="894" spans="1:3" s="53" customFormat="1" x14ac:dyDescent="0.2">
      <c r="A894" s="108"/>
      <c r="B894" s="102" t="s">
        <v>222</v>
      </c>
      <c r="C894" s="107">
        <f>C868+C886+C889+0</f>
        <v>1616700</v>
      </c>
    </row>
    <row r="895" spans="1:3" s="53" customFormat="1" x14ac:dyDescent="0.2">
      <c r="A895" s="70"/>
      <c r="B895" s="55"/>
      <c r="C895" s="105"/>
    </row>
    <row r="896" spans="1:3" s="53" customFormat="1" x14ac:dyDescent="0.2">
      <c r="A896" s="70"/>
      <c r="B896" s="55"/>
      <c r="C896" s="105"/>
    </row>
    <row r="897" spans="1:3" s="53" customFormat="1" ht="19.5" x14ac:dyDescent="0.2">
      <c r="A897" s="66" t="s">
        <v>553</v>
      </c>
      <c r="B897" s="64"/>
      <c r="C897" s="105"/>
    </row>
    <row r="898" spans="1:3" s="53" customFormat="1" ht="19.5" x14ac:dyDescent="0.2">
      <c r="A898" s="66" t="s">
        <v>232</v>
      </c>
      <c r="B898" s="64"/>
      <c r="C898" s="105"/>
    </row>
    <row r="899" spans="1:3" s="53" customFormat="1" ht="19.5" x14ac:dyDescent="0.2">
      <c r="A899" s="66" t="s">
        <v>343</v>
      </c>
      <c r="B899" s="64"/>
      <c r="C899" s="105"/>
    </row>
    <row r="900" spans="1:3" s="53" customFormat="1" ht="19.5" x14ac:dyDescent="0.2">
      <c r="A900" s="66" t="s">
        <v>554</v>
      </c>
      <c r="B900" s="64"/>
      <c r="C900" s="105"/>
    </row>
    <row r="901" spans="1:3" s="53" customFormat="1" x14ac:dyDescent="0.2">
      <c r="A901" s="66"/>
      <c r="B901" s="57"/>
      <c r="C901" s="94"/>
    </row>
    <row r="902" spans="1:3" s="53" customFormat="1" ht="19.5" x14ac:dyDescent="0.2">
      <c r="A902" s="67">
        <v>410000</v>
      </c>
      <c r="B902" s="59" t="s">
        <v>83</v>
      </c>
      <c r="C902" s="106">
        <f>C903+C908+C924+C922+0+0</f>
        <v>206075500</v>
      </c>
    </row>
    <row r="903" spans="1:3" s="53" customFormat="1" ht="19.5" x14ac:dyDescent="0.2">
      <c r="A903" s="67">
        <v>411000</v>
      </c>
      <c r="B903" s="59" t="s">
        <v>194</v>
      </c>
      <c r="C903" s="106">
        <f t="shared" ref="C903" si="123">SUM(C904:C907)</f>
        <v>193862500</v>
      </c>
    </row>
    <row r="904" spans="1:3" s="53" customFormat="1" x14ac:dyDescent="0.2">
      <c r="A904" s="66">
        <v>411100</v>
      </c>
      <c r="B904" s="62" t="s">
        <v>84</v>
      </c>
      <c r="C904" s="63">
        <v>180100000</v>
      </c>
    </row>
    <row r="905" spans="1:3" s="53" customFormat="1" x14ac:dyDescent="0.2">
      <c r="A905" s="66">
        <v>411200</v>
      </c>
      <c r="B905" s="62" t="s">
        <v>207</v>
      </c>
      <c r="C905" s="63">
        <v>6177000</v>
      </c>
    </row>
    <row r="906" spans="1:3" s="53" customFormat="1" ht="37.5" x14ac:dyDescent="0.2">
      <c r="A906" s="66">
        <v>411300</v>
      </c>
      <c r="B906" s="62" t="s">
        <v>85</v>
      </c>
      <c r="C906" s="63">
        <v>4585500</v>
      </c>
    </row>
    <row r="907" spans="1:3" s="53" customFormat="1" x14ac:dyDescent="0.2">
      <c r="A907" s="66">
        <v>411400</v>
      </c>
      <c r="B907" s="62" t="s">
        <v>86</v>
      </c>
      <c r="C907" s="63">
        <v>3000000</v>
      </c>
    </row>
    <row r="908" spans="1:3" s="53" customFormat="1" ht="19.5" x14ac:dyDescent="0.2">
      <c r="A908" s="67">
        <v>412000</v>
      </c>
      <c r="B908" s="64" t="s">
        <v>199</v>
      </c>
      <c r="C908" s="106">
        <f>SUM(C909:C921)</f>
        <v>12118000</v>
      </c>
    </row>
    <row r="909" spans="1:3" s="53" customFormat="1" x14ac:dyDescent="0.2">
      <c r="A909" s="66">
        <v>412100</v>
      </c>
      <c r="B909" s="62" t="s">
        <v>87</v>
      </c>
      <c r="C909" s="63">
        <v>650000</v>
      </c>
    </row>
    <row r="910" spans="1:3" s="53" customFormat="1" x14ac:dyDescent="0.2">
      <c r="A910" s="66">
        <v>412200</v>
      </c>
      <c r="B910" s="62" t="s">
        <v>208</v>
      </c>
      <c r="C910" s="63">
        <v>4120000</v>
      </c>
    </row>
    <row r="911" spans="1:3" s="53" customFormat="1" x14ac:dyDescent="0.2">
      <c r="A911" s="66">
        <v>412300</v>
      </c>
      <c r="B911" s="62" t="s">
        <v>88</v>
      </c>
      <c r="C911" s="63">
        <v>710000</v>
      </c>
    </row>
    <row r="912" spans="1:3" s="53" customFormat="1" x14ac:dyDescent="0.2">
      <c r="A912" s="66">
        <v>412400</v>
      </c>
      <c r="B912" s="62" t="s">
        <v>89</v>
      </c>
      <c r="C912" s="63">
        <v>1450000</v>
      </c>
    </row>
    <row r="913" spans="1:3" s="53" customFormat="1" x14ac:dyDescent="0.2">
      <c r="A913" s="66">
        <v>412500</v>
      </c>
      <c r="B913" s="62" t="s">
        <v>90</v>
      </c>
      <c r="C913" s="63">
        <v>1100000</v>
      </c>
    </row>
    <row r="914" spans="1:3" s="53" customFormat="1" x14ac:dyDescent="0.2">
      <c r="A914" s="66">
        <v>412600</v>
      </c>
      <c r="B914" s="62" t="s">
        <v>209</v>
      </c>
      <c r="C914" s="63">
        <v>2450000</v>
      </c>
    </row>
    <row r="915" spans="1:3" s="53" customFormat="1" x14ac:dyDescent="0.2">
      <c r="A915" s="66">
        <v>412700</v>
      </c>
      <c r="B915" s="62" t="s">
        <v>196</v>
      </c>
      <c r="C915" s="63">
        <v>900000</v>
      </c>
    </row>
    <row r="916" spans="1:3" s="53" customFormat="1" x14ac:dyDescent="0.2">
      <c r="A916" s="66">
        <v>412800</v>
      </c>
      <c r="B916" s="62" t="s">
        <v>210</v>
      </c>
      <c r="C916" s="63">
        <v>5000</v>
      </c>
    </row>
    <row r="917" spans="1:3" s="53" customFormat="1" x14ac:dyDescent="0.2">
      <c r="A917" s="66">
        <v>412900</v>
      </c>
      <c r="B917" s="100" t="s">
        <v>515</v>
      </c>
      <c r="C917" s="63">
        <v>4000</v>
      </c>
    </row>
    <row r="918" spans="1:3" s="53" customFormat="1" x14ac:dyDescent="0.2">
      <c r="A918" s="66">
        <v>412900</v>
      </c>
      <c r="B918" s="100" t="s">
        <v>287</v>
      </c>
      <c r="C918" s="63">
        <v>200000</v>
      </c>
    </row>
    <row r="919" spans="1:3" s="53" customFormat="1" x14ac:dyDescent="0.2">
      <c r="A919" s="66">
        <v>412900</v>
      </c>
      <c r="B919" s="100" t="s">
        <v>304</v>
      </c>
      <c r="C919" s="63">
        <v>4000</v>
      </c>
    </row>
    <row r="920" spans="1:3" s="53" customFormat="1" x14ac:dyDescent="0.2">
      <c r="A920" s="66">
        <v>412900</v>
      </c>
      <c r="B920" s="100" t="s">
        <v>305</v>
      </c>
      <c r="C920" s="63">
        <v>150000</v>
      </c>
    </row>
    <row r="921" spans="1:3" s="53" customFormat="1" x14ac:dyDescent="0.2">
      <c r="A921" s="66">
        <v>412900</v>
      </c>
      <c r="B921" s="100" t="s">
        <v>306</v>
      </c>
      <c r="C921" s="63">
        <v>375000</v>
      </c>
    </row>
    <row r="922" spans="1:3" s="65" customFormat="1" ht="19.5" x14ac:dyDescent="0.2">
      <c r="A922" s="67">
        <v>413000</v>
      </c>
      <c r="B922" s="64" t="s">
        <v>200</v>
      </c>
      <c r="C922" s="106">
        <f t="shared" ref="C922" si="124">C923</f>
        <v>5000</v>
      </c>
    </row>
    <row r="923" spans="1:3" s="53" customFormat="1" x14ac:dyDescent="0.2">
      <c r="A923" s="66">
        <v>413900</v>
      </c>
      <c r="B923" s="62" t="s">
        <v>95</v>
      </c>
      <c r="C923" s="63">
        <v>5000</v>
      </c>
    </row>
    <row r="924" spans="1:3" s="65" customFormat="1" ht="19.5" x14ac:dyDescent="0.2">
      <c r="A924" s="67">
        <v>415000</v>
      </c>
      <c r="B924" s="64" t="s">
        <v>48</v>
      </c>
      <c r="C924" s="106">
        <f>SUM(C925:C925)</f>
        <v>90000.000000000015</v>
      </c>
    </row>
    <row r="925" spans="1:3" s="118" customFormat="1" x14ac:dyDescent="0.2">
      <c r="A925" s="21">
        <v>415200</v>
      </c>
      <c r="B925" s="62" t="s">
        <v>253</v>
      </c>
      <c r="C925" s="63">
        <v>90000.000000000015</v>
      </c>
    </row>
    <row r="926" spans="1:3" s="53" customFormat="1" ht="19.5" x14ac:dyDescent="0.2">
      <c r="A926" s="67">
        <v>510000</v>
      </c>
      <c r="B926" s="64" t="s">
        <v>146</v>
      </c>
      <c r="C926" s="106">
        <f>C927+C932+0</f>
        <v>27854600</v>
      </c>
    </row>
    <row r="927" spans="1:3" s="53" customFormat="1" ht="19.5" x14ac:dyDescent="0.2">
      <c r="A927" s="67">
        <v>511000</v>
      </c>
      <c r="B927" s="64" t="s">
        <v>147</v>
      </c>
      <c r="C927" s="106">
        <f t="shared" ref="C927" si="125">SUM(C928:C931)</f>
        <v>14834600</v>
      </c>
    </row>
    <row r="928" spans="1:3" s="53" customFormat="1" x14ac:dyDescent="0.2">
      <c r="A928" s="66">
        <v>511100</v>
      </c>
      <c r="B928" s="62" t="s">
        <v>148</v>
      </c>
      <c r="C928" s="63">
        <v>560000</v>
      </c>
    </row>
    <row r="929" spans="1:3" s="53" customFormat="1" x14ac:dyDescent="0.2">
      <c r="A929" s="66">
        <v>511200</v>
      </c>
      <c r="B929" s="62" t="s">
        <v>149</v>
      </c>
      <c r="C929" s="63">
        <v>400000</v>
      </c>
    </row>
    <row r="930" spans="1:3" s="53" customFormat="1" x14ac:dyDescent="0.2">
      <c r="A930" s="66">
        <v>511300</v>
      </c>
      <c r="B930" s="62" t="s">
        <v>150</v>
      </c>
      <c r="C930" s="63">
        <v>13864600</v>
      </c>
    </row>
    <row r="931" spans="1:3" s="53" customFormat="1" x14ac:dyDescent="0.2">
      <c r="A931" s="66">
        <v>511500</v>
      </c>
      <c r="B931" s="62" t="s">
        <v>214</v>
      </c>
      <c r="C931" s="63">
        <v>10000</v>
      </c>
    </row>
    <row r="932" spans="1:3" s="118" customFormat="1" ht="19.5" x14ac:dyDescent="0.2">
      <c r="A932" s="67">
        <v>516000</v>
      </c>
      <c r="B932" s="64" t="s">
        <v>157</v>
      </c>
      <c r="C932" s="119">
        <f t="shared" ref="C932" si="126">C933</f>
        <v>13020000</v>
      </c>
    </row>
    <row r="933" spans="1:3" s="118" customFormat="1" x14ac:dyDescent="0.2">
      <c r="A933" s="66">
        <v>516100</v>
      </c>
      <c r="B933" s="62" t="s">
        <v>157</v>
      </c>
      <c r="C933" s="63">
        <v>13020000</v>
      </c>
    </row>
    <row r="934" spans="1:3" s="65" customFormat="1" ht="19.5" x14ac:dyDescent="0.2">
      <c r="A934" s="67">
        <v>620000</v>
      </c>
      <c r="B934" s="64" t="s">
        <v>173</v>
      </c>
      <c r="C934" s="106">
        <f t="shared" ref="C934" si="127">C935</f>
        <v>1436000</v>
      </c>
    </row>
    <row r="935" spans="1:3" s="65" customFormat="1" ht="19.5" x14ac:dyDescent="0.2">
      <c r="A935" s="67">
        <v>621000</v>
      </c>
      <c r="B935" s="64" t="s">
        <v>115</v>
      </c>
      <c r="C935" s="106">
        <f>0+C936</f>
        <v>1436000</v>
      </c>
    </row>
    <row r="936" spans="1:3" s="118" customFormat="1" x14ac:dyDescent="0.2">
      <c r="A936" s="71">
        <v>621900</v>
      </c>
      <c r="B936" s="62" t="s">
        <v>177</v>
      </c>
      <c r="C936" s="63">
        <v>1436000</v>
      </c>
    </row>
    <row r="937" spans="1:3" s="65" customFormat="1" ht="19.5" x14ac:dyDescent="0.2">
      <c r="A937" s="67">
        <v>630000</v>
      </c>
      <c r="B937" s="64" t="s">
        <v>184</v>
      </c>
      <c r="C937" s="106">
        <f>C938+C941</f>
        <v>2240100</v>
      </c>
    </row>
    <row r="938" spans="1:3" s="65" customFormat="1" ht="19.5" x14ac:dyDescent="0.2">
      <c r="A938" s="67">
        <v>631000</v>
      </c>
      <c r="B938" s="64" t="s">
        <v>120</v>
      </c>
      <c r="C938" s="106">
        <f>C939+0+C940</f>
        <v>100000</v>
      </c>
    </row>
    <row r="939" spans="1:3" s="118" customFormat="1" x14ac:dyDescent="0.2">
      <c r="A939" s="66">
        <v>631100</v>
      </c>
      <c r="B939" s="62" t="s">
        <v>186</v>
      </c>
      <c r="C939" s="63">
        <v>100000</v>
      </c>
    </row>
    <row r="940" spans="1:3" s="118" customFormat="1" x14ac:dyDescent="0.2">
      <c r="A940" s="66">
        <v>631300</v>
      </c>
      <c r="B940" s="62" t="s">
        <v>188</v>
      </c>
      <c r="C940" s="63">
        <v>0</v>
      </c>
    </row>
    <row r="941" spans="1:3" s="65" customFormat="1" ht="19.5" x14ac:dyDescent="0.2">
      <c r="A941" s="67">
        <v>638000</v>
      </c>
      <c r="B941" s="64" t="s">
        <v>121</v>
      </c>
      <c r="C941" s="106">
        <f t="shared" ref="C941" si="128">C942</f>
        <v>2140100</v>
      </c>
    </row>
    <row r="942" spans="1:3" s="118" customFormat="1" x14ac:dyDescent="0.2">
      <c r="A942" s="66">
        <v>638100</v>
      </c>
      <c r="B942" s="62" t="s">
        <v>189</v>
      </c>
      <c r="C942" s="63">
        <v>2140100</v>
      </c>
    </row>
    <row r="943" spans="1:3" s="53" customFormat="1" x14ac:dyDescent="0.2">
      <c r="A943" s="108"/>
      <c r="B943" s="102" t="s">
        <v>222</v>
      </c>
      <c r="C943" s="107">
        <f>C902+C926+C937+0+C934</f>
        <v>237606200</v>
      </c>
    </row>
    <row r="944" spans="1:3" s="53" customFormat="1" x14ac:dyDescent="0.2">
      <c r="A944" s="93"/>
      <c r="B944" s="120"/>
      <c r="C944" s="94"/>
    </row>
    <row r="945" spans="1:3" s="53" customFormat="1" x14ac:dyDescent="0.2">
      <c r="A945" s="70"/>
      <c r="B945" s="55"/>
      <c r="C945" s="105"/>
    </row>
    <row r="946" spans="1:3" s="53" customFormat="1" ht="19.5" x14ac:dyDescent="0.2">
      <c r="A946" s="66" t="s">
        <v>555</v>
      </c>
      <c r="B946" s="64"/>
      <c r="C946" s="105"/>
    </row>
    <row r="947" spans="1:3" s="53" customFormat="1" ht="19.5" x14ac:dyDescent="0.2">
      <c r="A947" s="66" t="s">
        <v>233</v>
      </c>
      <c r="B947" s="64"/>
      <c r="C947" s="105"/>
    </row>
    <row r="948" spans="1:3" s="53" customFormat="1" ht="19.5" x14ac:dyDescent="0.2">
      <c r="A948" s="66" t="s">
        <v>323</v>
      </c>
      <c r="B948" s="64"/>
      <c r="C948" s="105"/>
    </row>
    <row r="949" spans="1:3" s="53" customFormat="1" ht="19.5" x14ac:dyDescent="0.2">
      <c r="A949" s="66" t="s">
        <v>514</v>
      </c>
      <c r="B949" s="64"/>
      <c r="C949" s="105"/>
    </row>
    <row r="950" spans="1:3" s="53" customFormat="1" x14ac:dyDescent="0.2">
      <c r="A950" s="66"/>
      <c r="B950" s="57"/>
      <c r="C950" s="94"/>
    </row>
    <row r="951" spans="1:3" s="53" customFormat="1" ht="19.5" x14ac:dyDescent="0.2">
      <c r="A951" s="67">
        <v>410000</v>
      </c>
      <c r="B951" s="59" t="s">
        <v>83</v>
      </c>
      <c r="C951" s="106">
        <f>C952+C957+C972+0+0</f>
        <v>7529800</v>
      </c>
    </row>
    <row r="952" spans="1:3" s="53" customFormat="1" ht="19.5" x14ac:dyDescent="0.2">
      <c r="A952" s="67">
        <v>411000</v>
      </c>
      <c r="B952" s="59" t="s">
        <v>194</v>
      </c>
      <c r="C952" s="106">
        <f t="shared" ref="C952" si="129">SUM(C953:C956)</f>
        <v>2580700</v>
      </c>
    </row>
    <row r="953" spans="1:3" s="53" customFormat="1" x14ac:dyDescent="0.2">
      <c r="A953" s="66">
        <v>411100</v>
      </c>
      <c r="B953" s="62" t="s">
        <v>84</v>
      </c>
      <c r="C953" s="63">
        <v>2380000</v>
      </c>
    </row>
    <row r="954" spans="1:3" s="53" customFormat="1" x14ac:dyDescent="0.2">
      <c r="A954" s="66">
        <v>411200</v>
      </c>
      <c r="B954" s="62" t="s">
        <v>207</v>
      </c>
      <c r="C954" s="63">
        <v>66000</v>
      </c>
    </row>
    <row r="955" spans="1:3" s="53" customFormat="1" ht="37.5" x14ac:dyDescent="0.2">
      <c r="A955" s="66">
        <v>411300</v>
      </c>
      <c r="B955" s="62" t="s">
        <v>85</v>
      </c>
      <c r="C955" s="63">
        <v>98000.000000000015</v>
      </c>
    </row>
    <row r="956" spans="1:3" s="53" customFormat="1" x14ac:dyDescent="0.2">
      <c r="A956" s="66">
        <v>411400</v>
      </c>
      <c r="B956" s="62" t="s">
        <v>86</v>
      </c>
      <c r="C956" s="63">
        <v>36699.999999999993</v>
      </c>
    </row>
    <row r="957" spans="1:3" s="53" customFormat="1" ht="19.5" x14ac:dyDescent="0.2">
      <c r="A957" s="67">
        <v>412000</v>
      </c>
      <c r="B957" s="64" t="s">
        <v>199</v>
      </c>
      <c r="C957" s="106">
        <f>SUM(C958:C971)</f>
        <v>2922200</v>
      </c>
    </row>
    <row r="958" spans="1:3" s="53" customFormat="1" x14ac:dyDescent="0.2">
      <c r="A958" s="66">
        <v>412100</v>
      </c>
      <c r="B958" s="62" t="s">
        <v>87</v>
      </c>
      <c r="C958" s="63">
        <v>6000</v>
      </c>
    </row>
    <row r="959" spans="1:3" s="53" customFormat="1" x14ac:dyDescent="0.2">
      <c r="A959" s="66">
        <v>412200</v>
      </c>
      <c r="B959" s="62" t="s">
        <v>208</v>
      </c>
      <c r="C959" s="63">
        <v>69000</v>
      </c>
    </row>
    <row r="960" spans="1:3" s="53" customFormat="1" x14ac:dyDescent="0.2">
      <c r="A960" s="66">
        <v>412300</v>
      </c>
      <c r="B960" s="62" t="s">
        <v>88</v>
      </c>
      <c r="C960" s="63">
        <v>18399.999999999996</v>
      </c>
    </row>
    <row r="961" spans="1:3" s="53" customFormat="1" x14ac:dyDescent="0.2">
      <c r="A961" s="66">
        <v>412500</v>
      </c>
      <c r="B961" s="62" t="s">
        <v>90</v>
      </c>
      <c r="C961" s="63">
        <v>8000</v>
      </c>
    </row>
    <row r="962" spans="1:3" s="53" customFormat="1" x14ac:dyDescent="0.2">
      <c r="A962" s="66">
        <v>412600</v>
      </c>
      <c r="B962" s="62" t="s">
        <v>209</v>
      </c>
      <c r="C962" s="63">
        <v>14500</v>
      </c>
    </row>
    <row r="963" spans="1:3" s="53" customFormat="1" x14ac:dyDescent="0.2">
      <c r="A963" s="66">
        <v>412700</v>
      </c>
      <c r="B963" s="62" t="s">
        <v>196</v>
      </c>
      <c r="C963" s="63">
        <v>2404800</v>
      </c>
    </row>
    <row r="964" spans="1:3" s="53" customFormat="1" x14ac:dyDescent="0.2">
      <c r="A964" s="66">
        <v>412700</v>
      </c>
      <c r="B964" s="62" t="s">
        <v>556</v>
      </c>
      <c r="C964" s="63">
        <v>38000.000000000029</v>
      </c>
    </row>
    <row r="965" spans="1:3" s="53" customFormat="1" x14ac:dyDescent="0.2">
      <c r="A965" s="66">
        <v>412700</v>
      </c>
      <c r="B965" s="62" t="s">
        <v>557</v>
      </c>
      <c r="C965" s="63">
        <v>4999.9999999999955</v>
      </c>
    </row>
    <row r="966" spans="1:3" s="53" customFormat="1" x14ac:dyDescent="0.2">
      <c r="A966" s="66">
        <v>412700</v>
      </c>
      <c r="B966" s="62" t="s">
        <v>344</v>
      </c>
      <c r="C966" s="63">
        <v>160000</v>
      </c>
    </row>
    <row r="967" spans="1:3" s="53" customFormat="1" x14ac:dyDescent="0.2">
      <c r="A967" s="66">
        <v>412900</v>
      </c>
      <c r="B967" s="100" t="s">
        <v>287</v>
      </c>
      <c r="C967" s="63">
        <v>150000</v>
      </c>
    </row>
    <row r="968" spans="1:3" s="53" customFormat="1" x14ac:dyDescent="0.2">
      <c r="A968" s="66">
        <v>412900</v>
      </c>
      <c r="B968" s="100" t="s">
        <v>304</v>
      </c>
      <c r="C968" s="63">
        <v>3999.9999999999991</v>
      </c>
    </row>
    <row r="969" spans="1:3" s="53" customFormat="1" x14ac:dyDescent="0.2">
      <c r="A969" s="66">
        <v>412900</v>
      </c>
      <c r="B969" s="100" t="s">
        <v>558</v>
      </c>
      <c r="C969" s="63">
        <v>36999.999999999964</v>
      </c>
    </row>
    <row r="970" spans="1:3" s="53" customFormat="1" x14ac:dyDescent="0.2">
      <c r="A970" s="66">
        <v>412900</v>
      </c>
      <c r="B970" s="100" t="s">
        <v>305</v>
      </c>
      <c r="C970" s="63">
        <v>2500</v>
      </c>
    </row>
    <row r="971" spans="1:3" s="53" customFormat="1" x14ac:dyDescent="0.2">
      <c r="A971" s="66">
        <v>412900</v>
      </c>
      <c r="B971" s="62" t="s">
        <v>306</v>
      </c>
      <c r="C971" s="63">
        <v>5000</v>
      </c>
    </row>
    <row r="972" spans="1:3" s="65" customFormat="1" ht="19.5" x14ac:dyDescent="0.2">
      <c r="A972" s="67">
        <v>415000</v>
      </c>
      <c r="B972" s="64" t="s">
        <v>48</v>
      </c>
      <c r="C972" s="106">
        <f>SUM(C973:C979)</f>
        <v>2026900</v>
      </c>
    </row>
    <row r="973" spans="1:3" s="53" customFormat="1" x14ac:dyDescent="0.2">
      <c r="A973" s="66">
        <v>415200</v>
      </c>
      <c r="B973" s="62" t="s">
        <v>345</v>
      </c>
      <c r="C973" s="63">
        <v>30000</v>
      </c>
    </row>
    <row r="974" spans="1:3" s="53" customFormat="1" x14ac:dyDescent="0.2">
      <c r="A974" s="66">
        <v>415200</v>
      </c>
      <c r="B974" s="62" t="s">
        <v>254</v>
      </c>
      <c r="C974" s="63">
        <v>640000</v>
      </c>
    </row>
    <row r="975" spans="1:3" s="53" customFormat="1" x14ac:dyDescent="0.2">
      <c r="A975" s="66">
        <v>415200</v>
      </c>
      <c r="B975" s="62" t="s">
        <v>274</v>
      </c>
      <c r="C975" s="63">
        <v>700000</v>
      </c>
    </row>
    <row r="976" spans="1:3" s="53" customFormat="1" x14ac:dyDescent="0.2">
      <c r="A976" s="66">
        <v>415200</v>
      </c>
      <c r="B976" s="62" t="s">
        <v>255</v>
      </c>
      <c r="C976" s="63">
        <v>31000</v>
      </c>
    </row>
    <row r="977" spans="1:3" s="53" customFormat="1" x14ac:dyDescent="0.2">
      <c r="A977" s="66">
        <v>415200</v>
      </c>
      <c r="B977" s="62" t="s">
        <v>559</v>
      </c>
      <c r="C977" s="63">
        <v>24000</v>
      </c>
    </row>
    <row r="978" spans="1:3" s="53" customFormat="1" x14ac:dyDescent="0.2">
      <c r="A978" s="66">
        <v>415200</v>
      </c>
      <c r="B978" s="62" t="s">
        <v>251</v>
      </c>
      <c r="C978" s="63">
        <v>1900</v>
      </c>
    </row>
    <row r="979" spans="1:3" s="53" customFormat="1" x14ac:dyDescent="0.2">
      <c r="A979" s="66">
        <v>415200</v>
      </c>
      <c r="B979" s="62" t="s">
        <v>256</v>
      </c>
      <c r="C979" s="63">
        <v>600000</v>
      </c>
    </row>
    <row r="980" spans="1:3" s="65" customFormat="1" ht="19.5" x14ac:dyDescent="0.2">
      <c r="A980" s="67">
        <v>480000</v>
      </c>
      <c r="B980" s="64" t="s">
        <v>142</v>
      </c>
      <c r="C980" s="106">
        <f>C981+C985</f>
        <v>2549600</v>
      </c>
    </row>
    <row r="981" spans="1:3" s="65" customFormat="1" ht="19.5" x14ac:dyDescent="0.2">
      <c r="A981" s="67">
        <v>487000</v>
      </c>
      <c r="B981" s="64" t="s">
        <v>193</v>
      </c>
      <c r="C981" s="106">
        <f>SUM(C982:C984)</f>
        <v>899000</v>
      </c>
    </row>
    <row r="982" spans="1:3" s="53" customFormat="1" x14ac:dyDescent="0.2">
      <c r="A982" s="21">
        <v>487300</v>
      </c>
      <c r="B982" s="62" t="s">
        <v>346</v>
      </c>
      <c r="C982" s="63">
        <v>753500</v>
      </c>
    </row>
    <row r="983" spans="1:3" s="53" customFormat="1" x14ac:dyDescent="0.2">
      <c r="A983" s="66">
        <v>487300</v>
      </c>
      <c r="B983" s="62" t="s">
        <v>560</v>
      </c>
      <c r="C983" s="63">
        <v>100000.00000000004</v>
      </c>
    </row>
    <row r="984" spans="1:3" s="53" customFormat="1" x14ac:dyDescent="0.2">
      <c r="A984" s="66">
        <v>487300</v>
      </c>
      <c r="B984" s="62" t="s">
        <v>483</v>
      </c>
      <c r="C984" s="63">
        <v>45499.999999999993</v>
      </c>
    </row>
    <row r="985" spans="1:3" s="65" customFormat="1" ht="19.5" x14ac:dyDescent="0.2">
      <c r="A985" s="67">
        <v>488000</v>
      </c>
      <c r="B985" s="64" t="s">
        <v>99</v>
      </c>
      <c r="C985" s="106">
        <f>SUM(C986:C990)</f>
        <v>1650600</v>
      </c>
    </row>
    <row r="986" spans="1:3" s="53" customFormat="1" x14ac:dyDescent="0.2">
      <c r="A986" s="66">
        <v>488100</v>
      </c>
      <c r="B986" s="62" t="s">
        <v>99</v>
      </c>
      <c r="C986" s="63">
        <v>70000</v>
      </c>
    </row>
    <row r="987" spans="1:3" s="53" customFormat="1" ht="18.75" customHeight="1" x14ac:dyDescent="0.2">
      <c r="A987" s="66">
        <v>488100</v>
      </c>
      <c r="B987" s="62" t="s">
        <v>275</v>
      </c>
      <c r="C987" s="63">
        <v>56000</v>
      </c>
    </row>
    <row r="988" spans="1:3" s="53" customFormat="1" x14ac:dyDescent="0.2">
      <c r="A988" s="66">
        <v>488100</v>
      </c>
      <c r="B988" s="62" t="s">
        <v>276</v>
      </c>
      <c r="C988" s="63">
        <v>984600</v>
      </c>
    </row>
    <row r="989" spans="1:3" s="53" customFormat="1" ht="37.5" x14ac:dyDescent="0.2">
      <c r="A989" s="66">
        <v>488100</v>
      </c>
      <c r="B989" s="62" t="s">
        <v>561</v>
      </c>
      <c r="C989" s="63">
        <v>100000</v>
      </c>
    </row>
    <row r="990" spans="1:3" s="53" customFormat="1" x14ac:dyDescent="0.2">
      <c r="A990" s="66">
        <v>488100</v>
      </c>
      <c r="B990" s="62" t="s">
        <v>562</v>
      </c>
      <c r="C990" s="63">
        <v>439999.99999999994</v>
      </c>
    </row>
    <row r="991" spans="1:3" s="53" customFormat="1" ht="19.5" x14ac:dyDescent="0.2">
      <c r="A991" s="67">
        <v>510000</v>
      </c>
      <c r="B991" s="64" t="s">
        <v>146</v>
      </c>
      <c r="C991" s="106">
        <f t="shared" ref="C991" si="130">C992+C997+C995</f>
        <v>4108300</v>
      </c>
    </row>
    <row r="992" spans="1:3" s="53" customFormat="1" ht="19.5" x14ac:dyDescent="0.2">
      <c r="A992" s="67">
        <v>511000</v>
      </c>
      <c r="B992" s="64" t="s">
        <v>147</v>
      </c>
      <c r="C992" s="106">
        <f t="shared" ref="C992" si="131">SUM(C993:C994)</f>
        <v>1216400</v>
      </c>
    </row>
    <row r="993" spans="1:3" s="53" customFormat="1" x14ac:dyDescent="0.2">
      <c r="A993" s="66">
        <v>511300</v>
      </c>
      <c r="B993" s="62" t="s">
        <v>150</v>
      </c>
      <c r="C993" s="63">
        <v>10700.000000000002</v>
      </c>
    </row>
    <row r="994" spans="1:3" s="53" customFormat="1" x14ac:dyDescent="0.2">
      <c r="A994" s="66">
        <v>511700</v>
      </c>
      <c r="B994" s="62" t="s">
        <v>153</v>
      </c>
      <c r="C994" s="63">
        <v>1205700</v>
      </c>
    </row>
    <row r="995" spans="1:3" s="65" customFormat="1" ht="19.5" x14ac:dyDescent="0.2">
      <c r="A995" s="67">
        <v>513000</v>
      </c>
      <c r="B995" s="64" t="s">
        <v>155</v>
      </c>
      <c r="C995" s="60">
        <f t="shared" ref="C995" si="132">C996</f>
        <v>2888800</v>
      </c>
    </row>
    <row r="996" spans="1:3" s="53" customFormat="1" x14ac:dyDescent="0.2">
      <c r="A996" s="66">
        <v>513700</v>
      </c>
      <c r="B996" s="62" t="s">
        <v>156</v>
      </c>
      <c r="C996" s="63">
        <v>2888800</v>
      </c>
    </row>
    <row r="997" spans="1:3" s="53" customFormat="1" ht="19.5" x14ac:dyDescent="0.2">
      <c r="A997" s="67">
        <v>516000</v>
      </c>
      <c r="B997" s="64" t="s">
        <v>157</v>
      </c>
      <c r="C997" s="106">
        <f t="shared" ref="C997" si="133">SUM(C998)</f>
        <v>3100</v>
      </c>
    </row>
    <row r="998" spans="1:3" s="53" customFormat="1" x14ac:dyDescent="0.2">
      <c r="A998" s="66">
        <v>516100</v>
      </c>
      <c r="B998" s="62" t="s">
        <v>157</v>
      </c>
      <c r="C998" s="63">
        <v>3100</v>
      </c>
    </row>
    <row r="999" spans="1:3" s="65" customFormat="1" ht="19.5" x14ac:dyDescent="0.2">
      <c r="A999" s="67">
        <v>610000</v>
      </c>
      <c r="B999" s="64" t="s">
        <v>165</v>
      </c>
      <c r="C999" s="106">
        <f t="shared" ref="C999:C1000" si="134">C1000</f>
        <v>2000</v>
      </c>
    </row>
    <row r="1000" spans="1:3" s="65" customFormat="1" ht="19.5" x14ac:dyDescent="0.2">
      <c r="A1000" s="67">
        <v>611000</v>
      </c>
      <c r="B1000" s="64" t="s">
        <v>110</v>
      </c>
      <c r="C1000" s="106">
        <f t="shared" si="134"/>
        <v>2000</v>
      </c>
    </row>
    <row r="1001" spans="1:3" s="53" customFormat="1" x14ac:dyDescent="0.2">
      <c r="A1001" s="66">
        <v>611200</v>
      </c>
      <c r="B1001" s="62" t="s">
        <v>216</v>
      </c>
      <c r="C1001" s="63">
        <v>2000</v>
      </c>
    </row>
    <row r="1002" spans="1:3" s="65" customFormat="1" ht="19.5" x14ac:dyDescent="0.2">
      <c r="A1002" s="67">
        <v>630000</v>
      </c>
      <c r="B1002" s="64" t="s">
        <v>184</v>
      </c>
      <c r="C1002" s="106">
        <f>0+C1003</f>
        <v>106000</v>
      </c>
    </row>
    <row r="1003" spans="1:3" s="65" customFormat="1" ht="19.5" x14ac:dyDescent="0.2">
      <c r="A1003" s="67">
        <v>638000</v>
      </c>
      <c r="B1003" s="64" t="s">
        <v>121</v>
      </c>
      <c r="C1003" s="106">
        <f t="shared" ref="C1003" si="135">C1004</f>
        <v>106000</v>
      </c>
    </row>
    <row r="1004" spans="1:3" s="53" customFormat="1" x14ac:dyDescent="0.2">
      <c r="A1004" s="66">
        <v>638100</v>
      </c>
      <c r="B1004" s="62" t="s">
        <v>189</v>
      </c>
      <c r="C1004" s="63">
        <v>106000</v>
      </c>
    </row>
    <row r="1005" spans="1:3" s="53" customFormat="1" x14ac:dyDescent="0.2">
      <c r="A1005" s="108"/>
      <c r="B1005" s="102" t="s">
        <v>222</v>
      </c>
      <c r="C1005" s="107">
        <f>C951+C980+C991+C1002+C999</f>
        <v>14295700</v>
      </c>
    </row>
    <row r="1006" spans="1:3" s="53" customFormat="1" x14ac:dyDescent="0.2">
      <c r="A1006" s="93"/>
      <c r="B1006" s="55"/>
      <c r="C1006" s="105"/>
    </row>
    <row r="1007" spans="1:3" s="53" customFormat="1" x14ac:dyDescent="0.2">
      <c r="A1007" s="70"/>
      <c r="B1007" s="55"/>
      <c r="C1007" s="105"/>
    </row>
    <row r="1008" spans="1:3" s="53" customFormat="1" ht="19.5" x14ac:dyDescent="0.2">
      <c r="A1008" s="66" t="s">
        <v>563</v>
      </c>
      <c r="B1008" s="64"/>
      <c r="C1008" s="105"/>
    </row>
    <row r="1009" spans="1:3" s="53" customFormat="1" ht="19.5" x14ac:dyDescent="0.2">
      <c r="A1009" s="66" t="s">
        <v>233</v>
      </c>
      <c r="B1009" s="64"/>
      <c r="C1009" s="105"/>
    </row>
    <row r="1010" spans="1:3" s="53" customFormat="1" ht="19.5" x14ac:dyDescent="0.2">
      <c r="A1010" s="66" t="s">
        <v>324</v>
      </c>
      <c r="B1010" s="64"/>
      <c r="C1010" s="105"/>
    </row>
    <row r="1011" spans="1:3" s="53" customFormat="1" ht="19.5" x14ac:dyDescent="0.2">
      <c r="A1011" s="66" t="s">
        <v>564</v>
      </c>
      <c r="B1011" s="64"/>
      <c r="C1011" s="105"/>
    </row>
    <row r="1012" spans="1:3" s="53" customFormat="1" x14ac:dyDescent="0.2">
      <c r="A1012" s="66"/>
      <c r="B1012" s="57"/>
      <c r="C1012" s="94"/>
    </row>
    <row r="1013" spans="1:3" s="53" customFormat="1" ht="19.5" x14ac:dyDescent="0.2">
      <c r="A1013" s="67">
        <v>410000</v>
      </c>
      <c r="B1013" s="59" t="s">
        <v>83</v>
      </c>
      <c r="C1013" s="106">
        <f>C1014+C1019+C1032</f>
        <v>236445300.00000033</v>
      </c>
    </row>
    <row r="1014" spans="1:3" s="53" customFormat="1" ht="19.5" x14ac:dyDescent="0.2">
      <c r="A1014" s="67">
        <v>411000</v>
      </c>
      <c r="B1014" s="59" t="s">
        <v>194</v>
      </c>
      <c r="C1014" s="106">
        <f t="shared" ref="C1014" si="136">SUM(C1015:C1018)</f>
        <v>214580700.00000033</v>
      </c>
    </row>
    <row r="1015" spans="1:3" s="53" customFormat="1" x14ac:dyDescent="0.2">
      <c r="A1015" s="66">
        <v>411100</v>
      </c>
      <c r="B1015" s="62" t="s">
        <v>84</v>
      </c>
      <c r="C1015" s="63">
        <v>201680700.00000033</v>
      </c>
    </row>
    <row r="1016" spans="1:3" s="53" customFormat="1" x14ac:dyDescent="0.2">
      <c r="A1016" s="66">
        <v>411200</v>
      </c>
      <c r="B1016" s="62" t="s">
        <v>207</v>
      </c>
      <c r="C1016" s="63">
        <v>7000000</v>
      </c>
    </row>
    <row r="1017" spans="1:3" s="53" customFormat="1" ht="37.5" x14ac:dyDescent="0.2">
      <c r="A1017" s="66">
        <v>411300</v>
      </c>
      <c r="B1017" s="62" t="s">
        <v>85</v>
      </c>
      <c r="C1017" s="63">
        <v>4400000</v>
      </c>
    </row>
    <row r="1018" spans="1:3" s="53" customFormat="1" x14ac:dyDescent="0.2">
      <c r="A1018" s="66">
        <v>411400</v>
      </c>
      <c r="B1018" s="62" t="s">
        <v>86</v>
      </c>
      <c r="C1018" s="63">
        <v>1500000</v>
      </c>
    </row>
    <row r="1019" spans="1:3" s="53" customFormat="1" ht="19.5" x14ac:dyDescent="0.2">
      <c r="A1019" s="67">
        <v>412000</v>
      </c>
      <c r="B1019" s="64" t="s">
        <v>199</v>
      </c>
      <c r="C1019" s="106">
        <f>SUM(C1020:C1031)</f>
        <v>17616800</v>
      </c>
    </row>
    <row r="1020" spans="1:3" s="53" customFormat="1" x14ac:dyDescent="0.2">
      <c r="A1020" s="66">
        <v>412100</v>
      </c>
      <c r="B1020" s="62" t="s">
        <v>87</v>
      </c>
      <c r="C1020" s="63">
        <v>6900.0000000000009</v>
      </c>
    </row>
    <row r="1021" spans="1:3" s="53" customFormat="1" x14ac:dyDescent="0.2">
      <c r="A1021" s="66">
        <v>412200</v>
      </c>
      <c r="B1021" s="62" t="s">
        <v>208</v>
      </c>
      <c r="C1021" s="63">
        <v>7120000</v>
      </c>
    </row>
    <row r="1022" spans="1:3" s="53" customFormat="1" x14ac:dyDescent="0.2">
      <c r="A1022" s="66">
        <v>412300</v>
      </c>
      <c r="B1022" s="62" t="s">
        <v>88</v>
      </c>
      <c r="C1022" s="63">
        <v>980400</v>
      </c>
    </row>
    <row r="1023" spans="1:3" s="53" customFormat="1" x14ac:dyDescent="0.2">
      <c r="A1023" s="66">
        <v>412300</v>
      </c>
      <c r="B1023" s="62" t="s">
        <v>293</v>
      </c>
      <c r="C1023" s="63">
        <v>5500000</v>
      </c>
    </row>
    <row r="1024" spans="1:3" s="53" customFormat="1" x14ac:dyDescent="0.2">
      <c r="A1024" s="66">
        <v>412400</v>
      </c>
      <c r="B1024" s="62" t="s">
        <v>89</v>
      </c>
      <c r="C1024" s="63">
        <v>429999.99999999994</v>
      </c>
    </row>
    <row r="1025" spans="1:3" s="53" customFormat="1" x14ac:dyDescent="0.2">
      <c r="A1025" s="66">
        <v>412500</v>
      </c>
      <c r="B1025" s="62" t="s">
        <v>90</v>
      </c>
      <c r="C1025" s="63">
        <v>589500</v>
      </c>
    </row>
    <row r="1026" spans="1:3" s="53" customFormat="1" x14ac:dyDescent="0.2">
      <c r="A1026" s="66">
        <v>412600</v>
      </c>
      <c r="B1026" s="62" t="s">
        <v>209</v>
      </c>
      <c r="C1026" s="63">
        <v>190000.00000000038</v>
      </c>
    </row>
    <row r="1027" spans="1:3" s="53" customFormat="1" x14ac:dyDescent="0.2">
      <c r="A1027" s="66">
        <v>412700</v>
      </c>
      <c r="B1027" s="62" t="s">
        <v>196</v>
      </c>
      <c r="C1027" s="63">
        <v>330000</v>
      </c>
    </row>
    <row r="1028" spans="1:3" s="53" customFormat="1" x14ac:dyDescent="0.2">
      <c r="A1028" s="66">
        <v>412900</v>
      </c>
      <c r="B1028" s="100" t="s">
        <v>287</v>
      </c>
      <c r="C1028" s="63">
        <v>1950000</v>
      </c>
    </row>
    <row r="1029" spans="1:3" s="53" customFormat="1" x14ac:dyDescent="0.2">
      <c r="A1029" s="66">
        <v>412900</v>
      </c>
      <c r="B1029" s="100" t="s">
        <v>305</v>
      </c>
      <c r="C1029" s="63">
        <v>25000</v>
      </c>
    </row>
    <row r="1030" spans="1:3" s="53" customFormat="1" x14ac:dyDescent="0.2">
      <c r="A1030" s="66">
        <v>412900</v>
      </c>
      <c r="B1030" s="62" t="s">
        <v>306</v>
      </c>
      <c r="C1030" s="63">
        <v>415000</v>
      </c>
    </row>
    <row r="1031" spans="1:3" s="53" customFormat="1" x14ac:dyDescent="0.2">
      <c r="A1031" s="66">
        <v>412900</v>
      </c>
      <c r="B1031" s="62" t="s">
        <v>289</v>
      </c>
      <c r="C1031" s="63">
        <v>80000</v>
      </c>
    </row>
    <row r="1032" spans="1:3" s="65" customFormat="1" ht="19.5" x14ac:dyDescent="0.2">
      <c r="A1032" s="67">
        <v>416000</v>
      </c>
      <c r="B1032" s="64" t="s">
        <v>201</v>
      </c>
      <c r="C1032" s="106">
        <f t="shared" ref="C1032" si="137">SUM(C1033:C1033)</f>
        <v>4247800</v>
      </c>
    </row>
    <row r="1033" spans="1:3" s="53" customFormat="1" x14ac:dyDescent="0.2">
      <c r="A1033" s="66">
        <v>416300</v>
      </c>
      <c r="B1033" s="62" t="s">
        <v>484</v>
      </c>
      <c r="C1033" s="63">
        <v>4247800</v>
      </c>
    </row>
    <row r="1034" spans="1:3" s="53" customFormat="1" ht="19.5" x14ac:dyDescent="0.2">
      <c r="A1034" s="67">
        <v>510000</v>
      </c>
      <c r="B1034" s="64" t="s">
        <v>146</v>
      </c>
      <c r="C1034" s="106">
        <f>C1035+C1039</f>
        <v>435699.99999999959</v>
      </c>
    </row>
    <row r="1035" spans="1:3" s="53" customFormat="1" ht="19.5" x14ac:dyDescent="0.2">
      <c r="A1035" s="67">
        <v>511000</v>
      </c>
      <c r="B1035" s="64" t="s">
        <v>147</v>
      </c>
      <c r="C1035" s="106">
        <f t="shared" ref="C1035" si="138">SUM(C1036:C1038)</f>
        <v>429699.99999999959</v>
      </c>
    </row>
    <row r="1036" spans="1:3" s="53" customFormat="1" x14ac:dyDescent="0.2">
      <c r="A1036" s="21">
        <v>511100</v>
      </c>
      <c r="B1036" s="62" t="s">
        <v>148</v>
      </c>
      <c r="C1036" s="63">
        <v>70000</v>
      </c>
    </row>
    <row r="1037" spans="1:3" s="53" customFormat="1" x14ac:dyDescent="0.2">
      <c r="A1037" s="21">
        <v>511200</v>
      </c>
      <c r="B1037" s="62" t="s">
        <v>149</v>
      </c>
      <c r="C1037" s="63">
        <v>250000</v>
      </c>
    </row>
    <row r="1038" spans="1:3" s="53" customFormat="1" x14ac:dyDescent="0.2">
      <c r="A1038" s="66">
        <v>511300</v>
      </c>
      <c r="B1038" s="62" t="s">
        <v>150</v>
      </c>
      <c r="C1038" s="63">
        <v>109699.99999999959</v>
      </c>
    </row>
    <row r="1039" spans="1:3" s="65" customFormat="1" ht="19.5" x14ac:dyDescent="0.2">
      <c r="A1039" s="67">
        <v>516000</v>
      </c>
      <c r="B1039" s="64" t="s">
        <v>157</v>
      </c>
      <c r="C1039" s="106">
        <f t="shared" ref="C1039" si="139">C1040</f>
        <v>6000</v>
      </c>
    </row>
    <row r="1040" spans="1:3" s="53" customFormat="1" x14ac:dyDescent="0.2">
      <c r="A1040" s="66">
        <v>516100</v>
      </c>
      <c r="B1040" s="62" t="s">
        <v>157</v>
      </c>
      <c r="C1040" s="63">
        <v>6000</v>
      </c>
    </row>
    <row r="1041" spans="1:3" s="65" customFormat="1" ht="19.5" x14ac:dyDescent="0.2">
      <c r="A1041" s="67">
        <v>630000</v>
      </c>
      <c r="B1041" s="64" t="s">
        <v>184</v>
      </c>
      <c r="C1041" s="106">
        <f t="shared" ref="C1041" si="140">C1042+C1044</f>
        <v>7860000</v>
      </c>
    </row>
    <row r="1042" spans="1:3" s="65" customFormat="1" ht="19.5" x14ac:dyDescent="0.2">
      <c r="A1042" s="67">
        <v>631000</v>
      </c>
      <c r="B1042" s="64" t="s">
        <v>120</v>
      </c>
      <c r="C1042" s="106">
        <f t="shared" ref="C1042" si="141">C1043</f>
        <v>100000</v>
      </c>
    </row>
    <row r="1043" spans="1:3" s="53" customFormat="1" x14ac:dyDescent="0.2">
      <c r="A1043" s="66">
        <v>631900</v>
      </c>
      <c r="B1043" s="62" t="s">
        <v>347</v>
      </c>
      <c r="C1043" s="63">
        <v>100000</v>
      </c>
    </row>
    <row r="1044" spans="1:3" s="65" customFormat="1" ht="19.5" x14ac:dyDescent="0.2">
      <c r="A1044" s="67">
        <v>638000</v>
      </c>
      <c r="B1044" s="64" t="s">
        <v>121</v>
      </c>
      <c r="C1044" s="106">
        <f t="shared" ref="C1044" si="142">C1045</f>
        <v>7760000</v>
      </c>
    </row>
    <row r="1045" spans="1:3" s="53" customFormat="1" x14ac:dyDescent="0.2">
      <c r="A1045" s="66">
        <v>638100</v>
      </c>
      <c r="B1045" s="62" t="s">
        <v>189</v>
      </c>
      <c r="C1045" s="63">
        <v>7760000</v>
      </c>
    </row>
    <row r="1046" spans="1:3" s="53" customFormat="1" x14ac:dyDescent="0.2">
      <c r="A1046" s="88"/>
      <c r="B1046" s="102" t="s">
        <v>222</v>
      </c>
      <c r="C1046" s="107">
        <f>C1013+C1034+C1041+0</f>
        <v>244741000.00000033</v>
      </c>
    </row>
    <row r="1047" spans="1:3" s="53" customFormat="1" x14ac:dyDescent="0.2">
      <c r="A1047" s="72"/>
      <c r="B1047" s="55"/>
      <c r="C1047" s="94"/>
    </row>
    <row r="1048" spans="1:3" s="53" customFormat="1" x14ac:dyDescent="0.2">
      <c r="A1048" s="70"/>
      <c r="B1048" s="55"/>
      <c r="C1048" s="105"/>
    </row>
    <row r="1049" spans="1:3" s="53" customFormat="1" ht="19.5" x14ac:dyDescent="0.2">
      <c r="A1049" s="66" t="s">
        <v>565</v>
      </c>
      <c r="B1049" s="64"/>
      <c r="C1049" s="105"/>
    </row>
    <row r="1050" spans="1:3" s="53" customFormat="1" ht="19.5" x14ac:dyDescent="0.2">
      <c r="A1050" s="66" t="s">
        <v>233</v>
      </c>
      <c r="B1050" s="64"/>
      <c r="C1050" s="105"/>
    </row>
    <row r="1051" spans="1:3" s="53" customFormat="1" ht="19.5" x14ac:dyDescent="0.2">
      <c r="A1051" s="66" t="s">
        <v>348</v>
      </c>
      <c r="B1051" s="64"/>
      <c r="C1051" s="105"/>
    </row>
    <row r="1052" spans="1:3" s="53" customFormat="1" ht="19.5" x14ac:dyDescent="0.2">
      <c r="A1052" s="66" t="s">
        <v>566</v>
      </c>
      <c r="B1052" s="64"/>
      <c r="C1052" s="105"/>
    </row>
    <row r="1053" spans="1:3" s="53" customFormat="1" x14ac:dyDescent="0.2">
      <c r="A1053" s="66"/>
      <c r="B1053" s="57"/>
      <c r="C1053" s="94"/>
    </row>
    <row r="1054" spans="1:3" s="53" customFormat="1" ht="19.5" x14ac:dyDescent="0.2">
      <c r="A1054" s="67">
        <v>410000</v>
      </c>
      <c r="B1054" s="59" t="s">
        <v>83</v>
      </c>
      <c r="C1054" s="106">
        <f t="shared" ref="C1054" si="143">C1055+C1060</f>
        <v>88690700</v>
      </c>
    </row>
    <row r="1055" spans="1:3" s="53" customFormat="1" ht="19.5" x14ac:dyDescent="0.2">
      <c r="A1055" s="67">
        <v>411000</v>
      </c>
      <c r="B1055" s="59" t="s">
        <v>194</v>
      </c>
      <c r="C1055" s="106">
        <f t="shared" ref="C1055" si="144">SUM(C1056:C1059)</f>
        <v>88145700</v>
      </c>
    </row>
    <row r="1056" spans="1:3" s="53" customFormat="1" x14ac:dyDescent="0.2">
      <c r="A1056" s="66">
        <v>411100</v>
      </c>
      <c r="B1056" s="62" t="s">
        <v>84</v>
      </c>
      <c r="C1056" s="63">
        <v>84290700</v>
      </c>
    </row>
    <row r="1057" spans="1:3" s="53" customFormat="1" x14ac:dyDescent="0.2">
      <c r="A1057" s="66">
        <v>411200</v>
      </c>
      <c r="B1057" s="62" t="s">
        <v>207</v>
      </c>
      <c r="C1057" s="63">
        <v>767000</v>
      </c>
    </row>
    <row r="1058" spans="1:3" s="53" customFormat="1" ht="37.5" x14ac:dyDescent="0.2">
      <c r="A1058" s="66">
        <v>411300</v>
      </c>
      <c r="B1058" s="62" t="s">
        <v>85</v>
      </c>
      <c r="C1058" s="63">
        <v>2360000</v>
      </c>
    </row>
    <row r="1059" spans="1:3" s="53" customFormat="1" x14ac:dyDescent="0.2">
      <c r="A1059" s="66">
        <v>411400</v>
      </c>
      <c r="B1059" s="62" t="s">
        <v>86</v>
      </c>
      <c r="C1059" s="63">
        <v>728000</v>
      </c>
    </row>
    <row r="1060" spans="1:3" s="53" customFormat="1" ht="19.5" x14ac:dyDescent="0.2">
      <c r="A1060" s="67">
        <v>412000</v>
      </c>
      <c r="B1060" s="64" t="s">
        <v>199</v>
      </c>
      <c r="C1060" s="106">
        <f t="shared" ref="C1060" si="145">SUM(C1061:C1062)</f>
        <v>545000</v>
      </c>
    </row>
    <row r="1061" spans="1:3" s="53" customFormat="1" x14ac:dyDescent="0.2">
      <c r="A1061" s="66">
        <v>412900</v>
      </c>
      <c r="B1061" s="100" t="s">
        <v>287</v>
      </c>
      <c r="C1061" s="63">
        <v>385000</v>
      </c>
    </row>
    <row r="1062" spans="1:3" s="53" customFormat="1" x14ac:dyDescent="0.2">
      <c r="A1062" s="66">
        <v>412900</v>
      </c>
      <c r="B1062" s="62" t="s">
        <v>306</v>
      </c>
      <c r="C1062" s="63">
        <v>160000</v>
      </c>
    </row>
    <row r="1063" spans="1:3" s="65" customFormat="1" ht="19.5" x14ac:dyDescent="0.2">
      <c r="A1063" s="67">
        <v>480000</v>
      </c>
      <c r="B1063" s="64" t="s">
        <v>142</v>
      </c>
      <c r="C1063" s="106">
        <f t="shared" ref="C1063:C1064" si="146">C1064</f>
        <v>88900</v>
      </c>
    </row>
    <row r="1064" spans="1:3" s="65" customFormat="1" ht="19.5" x14ac:dyDescent="0.2">
      <c r="A1064" s="67">
        <v>487000</v>
      </c>
      <c r="B1064" s="64" t="s">
        <v>193</v>
      </c>
      <c r="C1064" s="106">
        <f t="shared" si="146"/>
        <v>88900</v>
      </c>
    </row>
    <row r="1065" spans="1:3" s="53" customFormat="1" x14ac:dyDescent="0.2">
      <c r="A1065" s="66">
        <v>487300</v>
      </c>
      <c r="B1065" s="62" t="s">
        <v>143</v>
      </c>
      <c r="C1065" s="63">
        <v>88900</v>
      </c>
    </row>
    <row r="1066" spans="1:3" s="65" customFormat="1" ht="19.5" x14ac:dyDescent="0.2">
      <c r="A1066" s="67">
        <v>630000</v>
      </c>
      <c r="B1066" s="64" t="s">
        <v>184</v>
      </c>
      <c r="C1066" s="106">
        <f>0+C1067</f>
        <v>2970000</v>
      </c>
    </row>
    <row r="1067" spans="1:3" s="65" customFormat="1" ht="19.5" x14ac:dyDescent="0.2">
      <c r="A1067" s="67">
        <v>638000</v>
      </c>
      <c r="B1067" s="64" t="s">
        <v>121</v>
      </c>
      <c r="C1067" s="106">
        <f t="shared" ref="C1067" si="147">C1068</f>
        <v>2970000</v>
      </c>
    </row>
    <row r="1068" spans="1:3" s="53" customFormat="1" x14ac:dyDescent="0.2">
      <c r="A1068" s="66">
        <v>638100</v>
      </c>
      <c r="B1068" s="62" t="s">
        <v>189</v>
      </c>
      <c r="C1068" s="63">
        <v>2970000</v>
      </c>
    </row>
    <row r="1069" spans="1:3" s="53" customFormat="1" x14ac:dyDescent="0.2">
      <c r="A1069" s="108"/>
      <c r="B1069" s="102" t="s">
        <v>222</v>
      </c>
      <c r="C1069" s="107">
        <f>C1054+0+C1066+C1063</f>
        <v>91749600</v>
      </c>
    </row>
    <row r="1070" spans="1:3" s="53" customFormat="1" x14ac:dyDescent="0.2">
      <c r="A1070" s="93"/>
      <c r="B1070" s="55"/>
      <c r="C1070" s="94"/>
    </row>
    <row r="1071" spans="1:3" s="53" customFormat="1" x14ac:dyDescent="0.2">
      <c r="A1071" s="70"/>
      <c r="B1071" s="55"/>
      <c r="C1071" s="105"/>
    </row>
    <row r="1072" spans="1:3" s="53" customFormat="1" ht="19.5" x14ac:dyDescent="0.2">
      <c r="A1072" s="66" t="s">
        <v>567</v>
      </c>
      <c r="B1072" s="64"/>
      <c r="C1072" s="105"/>
    </row>
    <row r="1073" spans="1:3" s="53" customFormat="1" ht="19.5" x14ac:dyDescent="0.2">
      <c r="A1073" s="66" t="s">
        <v>233</v>
      </c>
      <c r="B1073" s="64"/>
      <c r="C1073" s="105"/>
    </row>
    <row r="1074" spans="1:3" s="53" customFormat="1" ht="19.5" x14ac:dyDescent="0.2">
      <c r="A1074" s="66" t="s">
        <v>326</v>
      </c>
      <c r="B1074" s="64"/>
      <c r="C1074" s="105"/>
    </row>
    <row r="1075" spans="1:3" s="53" customFormat="1" ht="19.5" x14ac:dyDescent="0.2">
      <c r="A1075" s="66" t="s">
        <v>514</v>
      </c>
      <c r="B1075" s="64"/>
      <c r="C1075" s="105"/>
    </row>
    <row r="1076" spans="1:3" s="53" customFormat="1" x14ac:dyDescent="0.2">
      <c r="A1076" s="66"/>
      <c r="B1076" s="57"/>
      <c r="C1076" s="94"/>
    </row>
    <row r="1077" spans="1:3" s="53" customFormat="1" ht="19.5" x14ac:dyDescent="0.2">
      <c r="A1077" s="67">
        <v>410000</v>
      </c>
      <c r="B1077" s="59" t="s">
        <v>83</v>
      </c>
      <c r="C1077" s="106">
        <f t="shared" ref="C1077" si="148">C1078+C1083+C1097</f>
        <v>1899000.0000000002</v>
      </c>
    </row>
    <row r="1078" spans="1:3" s="53" customFormat="1" ht="19.5" x14ac:dyDescent="0.2">
      <c r="A1078" s="67">
        <v>411000</v>
      </c>
      <c r="B1078" s="59" t="s">
        <v>194</v>
      </c>
      <c r="C1078" s="106">
        <f t="shared" ref="C1078" si="149">SUM(C1079:C1082)</f>
        <v>1530200</v>
      </c>
    </row>
    <row r="1079" spans="1:3" s="53" customFormat="1" x14ac:dyDescent="0.2">
      <c r="A1079" s="66">
        <v>411100</v>
      </c>
      <c r="B1079" s="62" t="s">
        <v>84</v>
      </c>
      <c r="C1079" s="63">
        <v>1420000</v>
      </c>
    </row>
    <row r="1080" spans="1:3" s="53" customFormat="1" x14ac:dyDescent="0.2">
      <c r="A1080" s="66">
        <v>411200</v>
      </c>
      <c r="B1080" s="62" t="s">
        <v>207</v>
      </c>
      <c r="C1080" s="63">
        <v>40000</v>
      </c>
    </row>
    <row r="1081" spans="1:3" s="53" customFormat="1" ht="37.5" x14ac:dyDescent="0.2">
      <c r="A1081" s="66">
        <v>411300</v>
      </c>
      <c r="B1081" s="62" t="s">
        <v>85</v>
      </c>
      <c r="C1081" s="63">
        <v>41000</v>
      </c>
    </row>
    <row r="1082" spans="1:3" s="53" customFormat="1" x14ac:dyDescent="0.2">
      <c r="A1082" s="66">
        <v>411400</v>
      </c>
      <c r="B1082" s="62" t="s">
        <v>86</v>
      </c>
      <c r="C1082" s="63">
        <v>29200</v>
      </c>
    </row>
    <row r="1083" spans="1:3" s="53" customFormat="1" ht="19.5" x14ac:dyDescent="0.2">
      <c r="A1083" s="67">
        <v>412000</v>
      </c>
      <c r="B1083" s="64" t="s">
        <v>199</v>
      </c>
      <c r="C1083" s="106">
        <f t="shared" ref="C1083" si="150">SUM(C1084:C1096)</f>
        <v>365800.00000000029</v>
      </c>
    </row>
    <row r="1084" spans="1:3" s="53" customFormat="1" x14ac:dyDescent="0.2">
      <c r="A1084" s="21">
        <v>412100</v>
      </c>
      <c r="B1084" s="62" t="s">
        <v>87</v>
      </c>
      <c r="C1084" s="63">
        <v>3000</v>
      </c>
    </row>
    <row r="1085" spans="1:3" s="53" customFormat="1" x14ac:dyDescent="0.2">
      <c r="A1085" s="66">
        <v>412200</v>
      </c>
      <c r="B1085" s="62" t="s">
        <v>208</v>
      </c>
      <c r="C1085" s="63">
        <v>70000</v>
      </c>
    </row>
    <row r="1086" spans="1:3" s="53" customFormat="1" x14ac:dyDescent="0.2">
      <c r="A1086" s="66">
        <v>412300</v>
      </c>
      <c r="B1086" s="62" t="s">
        <v>88</v>
      </c>
      <c r="C1086" s="63">
        <v>11599.999999999993</v>
      </c>
    </row>
    <row r="1087" spans="1:3" s="53" customFormat="1" x14ac:dyDescent="0.2">
      <c r="A1087" s="66">
        <v>412400</v>
      </c>
      <c r="B1087" s="62" t="s">
        <v>89</v>
      </c>
      <c r="C1087" s="63">
        <v>1000</v>
      </c>
    </row>
    <row r="1088" spans="1:3" s="53" customFormat="1" x14ac:dyDescent="0.2">
      <c r="A1088" s="66">
        <v>412400</v>
      </c>
      <c r="B1088" s="62" t="s">
        <v>485</v>
      </c>
      <c r="C1088" s="63">
        <v>4000.0000000000018</v>
      </c>
    </row>
    <row r="1089" spans="1:3" s="53" customFormat="1" x14ac:dyDescent="0.2">
      <c r="A1089" s="66">
        <v>412500</v>
      </c>
      <c r="B1089" s="62" t="s">
        <v>90</v>
      </c>
      <c r="C1089" s="63">
        <v>10000</v>
      </c>
    </row>
    <row r="1090" spans="1:3" s="53" customFormat="1" x14ac:dyDescent="0.2">
      <c r="A1090" s="66">
        <v>412600</v>
      </c>
      <c r="B1090" s="62" t="s">
        <v>209</v>
      </c>
      <c r="C1090" s="63">
        <v>18000</v>
      </c>
    </row>
    <row r="1091" spans="1:3" s="53" customFormat="1" x14ac:dyDescent="0.2">
      <c r="A1091" s="66">
        <v>412700</v>
      </c>
      <c r="B1091" s="62" t="s">
        <v>196</v>
      </c>
      <c r="C1091" s="63">
        <v>232200.00000000029</v>
      </c>
    </row>
    <row r="1092" spans="1:3" s="53" customFormat="1" x14ac:dyDescent="0.2">
      <c r="A1092" s="66">
        <v>412900</v>
      </c>
      <c r="B1092" s="62" t="s">
        <v>287</v>
      </c>
      <c r="C1092" s="63">
        <v>2000</v>
      </c>
    </row>
    <row r="1093" spans="1:3" s="53" customFormat="1" x14ac:dyDescent="0.2">
      <c r="A1093" s="66">
        <v>412900</v>
      </c>
      <c r="B1093" s="62" t="s">
        <v>304</v>
      </c>
      <c r="C1093" s="63">
        <v>6900</v>
      </c>
    </row>
    <row r="1094" spans="1:3" s="53" customFormat="1" x14ac:dyDescent="0.2">
      <c r="A1094" s="66">
        <v>412900</v>
      </c>
      <c r="B1094" s="62" t="s">
        <v>305</v>
      </c>
      <c r="C1094" s="63">
        <v>1700</v>
      </c>
    </row>
    <row r="1095" spans="1:3" s="53" customFormat="1" x14ac:dyDescent="0.2">
      <c r="A1095" s="66">
        <v>412900</v>
      </c>
      <c r="B1095" s="62" t="s">
        <v>306</v>
      </c>
      <c r="C1095" s="63">
        <v>3499.9999999999995</v>
      </c>
    </row>
    <row r="1096" spans="1:3" s="53" customFormat="1" x14ac:dyDescent="0.2">
      <c r="A1096" s="66">
        <v>412900</v>
      </c>
      <c r="B1096" s="62" t="s">
        <v>289</v>
      </c>
      <c r="C1096" s="63">
        <v>1899.9999999999998</v>
      </c>
    </row>
    <row r="1097" spans="1:3" s="65" customFormat="1" ht="39" x14ac:dyDescent="0.2">
      <c r="A1097" s="67">
        <v>418000</v>
      </c>
      <c r="B1097" s="64" t="s">
        <v>203</v>
      </c>
      <c r="C1097" s="106">
        <f>0+C1098</f>
        <v>3000</v>
      </c>
    </row>
    <row r="1098" spans="1:3" s="53" customFormat="1" x14ac:dyDescent="0.2">
      <c r="A1098" s="66">
        <v>418400</v>
      </c>
      <c r="B1098" s="62" t="s">
        <v>141</v>
      </c>
      <c r="C1098" s="63">
        <v>3000</v>
      </c>
    </row>
    <row r="1099" spans="1:3" s="53" customFormat="1" ht="19.5" x14ac:dyDescent="0.2">
      <c r="A1099" s="67">
        <v>510000</v>
      </c>
      <c r="B1099" s="64" t="s">
        <v>146</v>
      </c>
      <c r="C1099" s="106">
        <f t="shared" ref="C1099" si="151">C1100+C1103</f>
        <v>8200</v>
      </c>
    </row>
    <row r="1100" spans="1:3" s="53" customFormat="1" ht="19.5" x14ac:dyDescent="0.2">
      <c r="A1100" s="67">
        <v>511000</v>
      </c>
      <c r="B1100" s="64" t="s">
        <v>147</v>
      </c>
      <c r="C1100" s="106">
        <f t="shared" ref="C1100" si="152">SUM(C1101:C1102)</f>
        <v>7500</v>
      </c>
    </row>
    <row r="1101" spans="1:3" s="53" customFormat="1" x14ac:dyDescent="0.2">
      <c r="A1101" s="66">
        <v>511200</v>
      </c>
      <c r="B1101" s="62" t="s">
        <v>149</v>
      </c>
      <c r="C1101" s="63">
        <v>5000</v>
      </c>
    </row>
    <row r="1102" spans="1:3" s="53" customFormat="1" x14ac:dyDescent="0.2">
      <c r="A1102" s="66">
        <v>511300</v>
      </c>
      <c r="B1102" s="62" t="s">
        <v>150</v>
      </c>
      <c r="C1102" s="63">
        <v>2500</v>
      </c>
    </row>
    <row r="1103" spans="1:3" s="53" customFormat="1" ht="19.5" x14ac:dyDescent="0.2">
      <c r="A1103" s="67">
        <v>516000</v>
      </c>
      <c r="B1103" s="64" t="s">
        <v>157</v>
      </c>
      <c r="C1103" s="106">
        <f t="shared" ref="C1103" si="153">C1104</f>
        <v>700</v>
      </c>
    </row>
    <row r="1104" spans="1:3" s="53" customFormat="1" x14ac:dyDescent="0.2">
      <c r="A1104" s="66">
        <v>516100</v>
      </c>
      <c r="B1104" s="62" t="s">
        <v>157</v>
      </c>
      <c r="C1104" s="63">
        <v>700</v>
      </c>
    </row>
    <row r="1105" spans="1:3" s="65" customFormat="1" ht="19.5" x14ac:dyDescent="0.2">
      <c r="A1105" s="67">
        <v>630000</v>
      </c>
      <c r="B1105" s="64" t="s">
        <v>184</v>
      </c>
      <c r="C1105" s="106">
        <f t="shared" ref="C1105" si="154">C1106+C1108</f>
        <v>15600</v>
      </c>
    </row>
    <row r="1106" spans="1:3" s="65" customFormat="1" ht="19.5" x14ac:dyDescent="0.2">
      <c r="A1106" s="67">
        <v>631000</v>
      </c>
      <c r="B1106" s="64" t="s">
        <v>120</v>
      </c>
      <c r="C1106" s="106">
        <f t="shared" ref="C1106" si="155">C1107</f>
        <v>9600</v>
      </c>
    </row>
    <row r="1107" spans="1:3" s="53" customFormat="1" x14ac:dyDescent="0.2">
      <c r="A1107" s="66">
        <v>631900</v>
      </c>
      <c r="B1107" s="62" t="s">
        <v>347</v>
      </c>
      <c r="C1107" s="63">
        <v>9600</v>
      </c>
    </row>
    <row r="1108" spans="1:3" s="53" customFormat="1" ht="19.5" x14ac:dyDescent="0.2">
      <c r="A1108" s="67">
        <v>638000</v>
      </c>
      <c r="B1108" s="64" t="s">
        <v>121</v>
      </c>
      <c r="C1108" s="106">
        <f t="shared" ref="C1108" si="156">+C1109</f>
        <v>6000</v>
      </c>
    </row>
    <row r="1109" spans="1:3" s="53" customFormat="1" x14ac:dyDescent="0.2">
      <c r="A1109" s="66">
        <v>638100</v>
      </c>
      <c r="B1109" s="62" t="s">
        <v>189</v>
      </c>
      <c r="C1109" s="63">
        <v>6000</v>
      </c>
    </row>
    <row r="1110" spans="1:3" s="53" customFormat="1" x14ac:dyDescent="0.2">
      <c r="A1110" s="88"/>
      <c r="B1110" s="102" t="s">
        <v>222</v>
      </c>
      <c r="C1110" s="107">
        <f>C1077+C1099+C1105</f>
        <v>1922800.0000000002</v>
      </c>
    </row>
    <row r="1111" spans="1:3" s="53" customFormat="1" x14ac:dyDescent="0.2">
      <c r="A1111" s="72"/>
      <c r="B1111" s="55"/>
      <c r="C1111" s="94"/>
    </row>
    <row r="1112" spans="1:3" s="53" customFormat="1" x14ac:dyDescent="0.2">
      <c r="A1112" s="70"/>
      <c r="B1112" s="55"/>
      <c r="C1112" s="105"/>
    </row>
    <row r="1113" spans="1:3" s="53" customFormat="1" ht="19.5" x14ac:dyDescent="0.2">
      <c r="A1113" s="66" t="s">
        <v>568</v>
      </c>
      <c r="B1113" s="64"/>
      <c r="C1113" s="105"/>
    </row>
    <row r="1114" spans="1:3" s="53" customFormat="1" ht="19.5" x14ac:dyDescent="0.2">
      <c r="A1114" s="66" t="s">
        <v>233</v>
      </c>
      <c r="B1114" s="64"/>
      <c r="C1114" s="105"/>
    </row>
    <row r="1115" spans="1:3" s="53" customFormat="1" ht="19.5" x14ac:dyDescent="0.2">
      <c r="A1115" s="66" t="s">
        <v>349</v>
      </c>
      <c r="B1115" s="64"/>
      <c r="C1115" s="105"/>
    </row>
    <row r="1116" spans="1:3" s="53" customFormat="1" ht="19.5" x14ac:dyDescent="0.2">
      <c r="A1116" s="66" t="s">
        <v>569</v>
      </c>
      <c r="B1116" s="64"/>
      <c r="C1116" s="105"/>
    </row>
    <row r="1117" spans="1:3" s="53" customFormat="1" x14ac:dyDescent="0.2">
      <c r="A1117" s="66"/>
      <c r="B1117" s="57"/>
      <c r="C1117" s="94"/>
    </row>
    <row r="1118" spans="1:3" s="53" customFormat="1" ht="19.5" x14ac:dyDescent="0.2">
      <c r="A1118" s="67">
        <v>410000</v>
      </c>
      <c r="B1118" s="59" t="s">
        <v>83</v>
      </c>
      <c r="C1118" s="106">
        <f t="shared" ref="C1118" si="157">C1119+C1124</f>
        <v>14396399.999999987</v>
      </c>
    </row>
    <row r="1119" spans="1:3" s="53" customFormat="1" ht="19.5" x14ac:dyDescent="0.2">
      <c r="A1119" s="67">
        <v>411000</v>
      </c>
      <c r="B1119" s="59" t="s">
        <v>194</v>
      </c>
      <c r="C1119" s="106">
        <f t="shared" ref="C1119" si="158">SUM(C1120:C1123)</f>
        <v>14025999.999999987</v>
      </c>
    </row>
    <row r="1120" spans="1:3" s="53" customFormat="1" x14ac:dyDescent="0.2">
      <c r="A1120" s="66">
        <v>411100</v>
      </c>
      <c r="B1120" s="62" t="s">
        <v>84</v>
      </c>
      <c r="C1120" s="63">
        <v>13366999.999999987</v>
      </c>
    </row>
    <row r="1121" spans="1:3" s="53" customFormat="1" x14ac:dyDescent="0.2">
      <c r="A1121" s="66">
        <v>411200</v>
      </c>
      <c r="B1121" s="62" t="s">
        <v>207</v>
      </c>
      <c r="C1121" s="63">
        <v>279500</v>
      </c>
    </row>
    <row r="1122" spans="1:3" s="53" customFormat="1" ht="37.5" x14ac:dyDescent="0.2">
      <c r="A1122" s="66">
        <v>411300</v>
      </c>
      <c r="B1122" s="62" t="s">
        <v>85</v>
      </c>
      <c r="C1122" s="63">
        <v>287500</v>
      </c>
    </row>
    <row r="1123" spans="1:3" s="53" customFormat="1" x14ac:dyDescent="0.2">
      <c r="A1123" s="66">
        <v>411400</v>
      </c>
      <c r="B1123" s="62" t="s">
        <v>86</v>
      </c>
      <c r="C1123" s="63">
        <v>92000</v>
      </c>
    </row>
    <row r="1124" spans="1:3" s="53" customFormat="1" ht="19.5" x14ac:dyDescent="0.2">
      <c r="A1124" s="67">
        <v>412000</v>
      </c>
      <c r="B1124" s="64" t="s">
        <v>199</v>
      </c>
      <c r="C1124" s="106">
        <f>SUM(C1125:C1131)</f>
        <v>370400</v>
      </c>
    </row>
    <row r="1125" spans="1:3" s="53" customFormat="1" x14ac:dyDescent="0.2">
      <c r="A1125" s="66">
        <v>412100</v>
      </c>
      <c r="B1125" s="62" t="s">
        <v>87</v>
      </c>
      <c r="C1125" s="63">
        <v>9200</v>
      </c>
    </row>
    <row r="1126" spans="1:3" s="53" customFormat="1" x14ac:dyDescent="0.2">
      <c r="A1126" s="66">
        <v>412200</v>
      </c>
      <c r="B1126" s="62" t="s">
        <v>208</v>
      </c>
      <c r="C1126" s="63">
        <v>290000</v>
      </c>
    </row>
    <row r="1127" spans="1:3" s="53" customFormat="1" x14ac:dyDescent="0.2">
      <c r="A1127" s="66">
        <v>412300</v>
      </c>
      <c r="B1127" s="62" t="s">
        <v>88</v>
      </c>
      <c r="C1127" s="63">
        <v>14000</v>
      </c>
    </row>
    <row r="1128" spans="1:3" s="53" customFormat="1" x14ac:dyDescent="0.2">
      <c r="A1128" s="66">
        <v>412400</v>
      </c>
      <c r="B1128" s="62" t="s">
        <v>89</v>
      </c>
      <c r="C1128" s="63">
        <v>1099.9999999999998</v>
      </c>
    </row>
    <row r="1129" spans="1:3" s="53" customFormat="1" x14ac:dyDescent="0.2">
      <c r="A1129" s="66">
        <v>412500</v>
      </c>
      <c r="B1129" s="62" t="s">
        <v>90</v>
      </c>
      <c r="C1129" s="63">
        <v>8100.0000000000018</v>
      </c>
    </row>
    <row r="1130" spans="1:3" s="53" customFormat="1" x14ac:dyDescent="0.2">
      <c r="A1130" s="66">
        <v>412900</v>
      </c>
      <c r="B1130" s="100" t="s">
        <v>287</v>
      </c>
      <c r="C1130" s="63">
        <v>30000</v>
      </c>
    </row>
    <row r="1131" spans="1:3" s="53" customFormat="1" x14ac:dyDescent="0.2">
      <c r="A1131" s="66">
        <v>412900</v>
      </c>
      <c r="B1131" s="100" t="s">
        <v>306</v>
      </c>
      <c r="C1131" s="63">
        <v>18000</v>
      </c>
    </row>
    <row r="1132" spans="1:3" s="65" customFormat="1" ht="19.5" x14ac:dyDescent="0.2">
      <c r="A1132" s="67">
        <v>510000</v>
      </c>
      <c r="B1132" s="64" t="s">
        <v>146</v>
      </c>
      <c r="C1132" s="106">
        <f>C1133+0</f>
        <v>40000</v>
      </c>
    </row>
    <row r="1133" spans="1:3" s="65" customFormat="1" ht="19.5" x14ac:dyDescent="0.2">
      <c r="A1133" s="67">
        <v>511000</v>
      </c>
      <c r="B1133" s="64" t="s">
        <v>147</v>
      </c>
      <c r="C1133" s="106">
        <f>SUM(C1134:C1134)</f>
        <v>40000</v>
      </c>
    </row>
    <row r="1134" spans="1:3" s="53" customFormat="1" x14ac:dyDescent="0.2">
      <c r="A1134" s="66">
        <v>511300</v>
      </c>
      <c r="B1134" s="62" t="s">
        <v>150</v>
      </c>
      <c r="C1134" s="63">
        <v>40000</v>
      </c>
    </row>
    <row r="1135" spans="1:3" s="65" customFormat="1" ht="19.5" x14ac:dyDescent="0.2">
      <c r="A1135" s="67">
        <v>630000</v>
      </c>
      <c r="B1135" s="64" t="s">
        <v>184</v>
      </c>
      <c r="C1135" s="106">
        <f t="shared" ref="C1135" si="159">C1136+C1138</f>
        <v>440000</v>
      </c>
    </row>
    <row r="1136" spans="1:3" s="65" customFormat="1" ht="19.5" x14ac:dyDescent="0.2">
      <c r="A1136" s="67">
        <v>631000</v>
      </c>
      <c r="B1136" s="64" t="s">
        <v>120</v>
      </c>
      <c r="C1136" s="106">
        <f t="shared" ref="C1136" si="160">C1137</f>
        <v>140000</v>
      </c>
    </row>
    <row r="1137" spans="1:3" s="53" customFormat="1" x14ac:dyDescent="0.2">
      <c r="A1137" s="66">
        <v>631900</v>
      </c>
      <c r="B1137" s="62" t="s">
        <v>347</v>
      </c>
      <c r="C1137" s="63">
        <v>140000</v>
      </c>
    </row>
    <row r="1138" spans="1:3" s="65" customFormat="1" ht="19.5" x14ac:dyDescent="0.2">
      <c r="A1138" s="67">
        <v>638000</v>
      </c>
      <c r="B1138" s="64" t="s">
        <v>121</v>
      </c>
      <c r="C1138" s="106">
        <f t="shared" ref="C1138" si="161">C1139</f>
        <v>300000</v>
      </c>
    </row>
    <row r="1139" spans="1:3" s="53" customFormat="1" x14ac:dyDescent="0.2">
      <c r="A1139" s="66">
        <v>638100</v>
      </c>
      <c r="B1139" s="62" t="s">
        <v>189</v>
      </c>
      <c r="C1139" s="63">
        <v>300000</v>
      </c>
    </row>
    <row r="1140" spans="1:3" s="53" customFormat="1" x14ac:dyDescent="0.2">
      <c r="A1140" s="108"/>
      <c r="B1140" s="102" t="s">
        <v>222</v>
      </c>
      <c r="C1140" s="107">
        <f>C1118+0+C1132+C1135</f>
        <v>14876399.999999987</v>
      </c>
    </row>
    <row r="1141" spans="1:3" s="53" customFormat="1" x14ac:dyDescent="0.2">
      <c r="A1141" s="72"/>
      <c r="B1141" s="62"/>
      <c r="C1141" s="105"/>
    </row>
    <row r="1142" spans="1:3" s="53" customFormat="1" x14ac:dyDescent="0.2">
      <c r="A1142" s="70"/>
      <c r="B1142" s="55"/>
      <c r="C1142" s="105"/>
    </row>
    <row r="1143" spans="1:3" s="53" customFormat="1" ht="19.5" x14ac:dyDescent="0.2">
      <c r="A1143" s="66" t="s">
        <v>570</v>
      </c>
      <c r="B1143" s="64"/>
      <c r="C1143" s="105"/>
    </row>
    <row r="1144" spans="1:3" s="53" customFormat="1" ht="19.5" x14ac:dyDescent="0.2">
      <c r="A1144" s="66" t="s">
        <v>233</v>
      </c>
      <c r="B1144" s="64"/>
      <c r="C1144" s="105"/>
    </row>
    <row r="1145" spans="1:3" s="53" customFormat="1" ht="19.5" x14ac:dyDescent="0.2">
      <c r="A1145" s="66" t="s">
        <v>327</v>
      </c>
      <c r="B1145" s="64"/>
      <c r="C1145" s="105"/>
    </row>
    <row r="1146" spans="1:3" s="53" customFormat="1" ht="19.5" x14ac:dyDescent="0.2">
      <c r="A1146" s="66" t="s">
        <v>514</v>
      </c>
      <c r="B1146" s="64"/>
      <c r="C1146" s="105"/>
    </row>
    <row r="1147" spans="1:3" s="53" customFormat="1" x14ac:dyDescent="0.2">
      <c r="A1147" s="66"/>
      <c r="B1147" s="57"/>
      <c r="C1147" s="94"/>
    </row>
    <row r="1148" spans="1:3" s="53" customFormat="1" ht="19.5" x14ac:dyDescent="0.2">
      <c r="A1148" s="67">
        <v>410000</v>
      </c>
      <c r="B1148" s="59" t="s">
        <v>83</v>
      </c>
      <c r="C1148" s="106">
        <f t="shared" ref="C1148" si="162">C1149+C1154</f>
        <v>850900</v>
      </c>
    </row>
    <row r="1149" spans="1:3" s="53" customFormat="1" ht="19.5" x14ac:dyDescent="0.2">
      <c r="A1149" s="67">
        <v>411000</v>
      </c>
      <c r="B1149" s="59" t="s">
        <v>194</v>
      </c>
      <c r="C1149" s="106">
        <f t="shared" ref="C1149" si="163">SUM(C1150:C1153)</f>
        <v>844000</v>
      </c>
    </row>
    <row r="1150" spans="1:3" s="53" customFormat="1" x14ac:dyDescent="0.2">
      <c r="A1150" s="66">
        <v>411100</v>
      </c>
      <c r="B1150" s="62" t="s">
        <v>84</v>
      </c>
      <c r="C1150" s="63">
        <v>812000</v>
      </c>
    </row>
    <row r="1151" spans="1:3" s="53" customFormat="1" x14ac:dyDescent="0.2">
      <c r="A1151" s="66">
        <v>411200</v>
      </c>
      <c r="B1151" s="62" t="s">
        <v>207</v>
      </c>
      <c r="C1151" s="63">
        <v>13400</v>
      </c>
    </row>
    <row r="1152" spans="1:3" s="53" customFormat="1" ht="37.5" x14ac:dyDescent="0.2">
      <c r="A1152" s="66">
        <v>411300</v>
      </c>
      <c r="B1152" s="62" t="s">
        <v>85</v>
      </c>
      <c r="C1152" s="63">
        <v>8000</v>
      </c>
    </row>
    <row r="1153" spans="1:3" s="53" customFormat="1" x14ac:dyDescent="0.2">
      <c r="A1153" s="66">
        <v>411400</v>
      </c>
      <c r="B1153" s="62" t="s">
        <v>86</v>
      </c>
      <c r="C1153" s="63">
        <v>10600</v>
      </c>
    </row>
    <row r="1154" spans="1:3" s="53" customFormat="1" ht="19.5" x14ac:dyDescent="0.2">
      <c r="A1154" s="67">
        <v>412000</v>
      </c>
      <c r="B1154" s="64" t="s">
        <v>199</v>
      </c>
      <c r="C1154" s="106">
        <f>SUM(C1155:C1157)</f>
        <v>6900</v>
      </c>
    </row>
    <row r="1155" spans="1:3" s="53" customFormat="1" x14ac:dyDescent="0.2">
      <c r="A1155" s="66">
        <v>412200</v>
      </c>
      <c r="B1155" s="62" t="s">
        <v>208</v>
      </c>
      <c r="C1155" s="63">
        <v>4200</v>
      </c>
    </row>
    <row r="1156" spans="1:3" s="53" customFormat="1" x14ac:dyDescent="0.2">
      <c r="A1156" s="66">
        <v>412700</v>
      </c>
      <c r="B1156" s="62" t="s">
        <v>196</v>
      </c>
      <c r="C1156" s="63">
        <v>1100</v>
      </c>
    </row>
    <row r="1157" spans="1:3" s="53" customFormat="1" x14ac:dyDescent="0.2">
      <c r="A1157" s="66">
        <v>412900</v>
      </c>
      <c r="B1157" s="100" t="s">
        <v>306</v>
      </c>
      <c r="C1157" s="63">
        <v>1600</v>
      </c>
    </row>
    <row r="1158" spans="1:3" s="65" customFormat="1" ht="19.5" x14ac:dyDescent="0.2">
      <c r="A1158" s="67">
        <v>630000</v>
      </c>
      <c r="B1158" s="64" t="s">
        <v>184</v>
      </c>
      <c r="C1158" s="106">
        <f t="shared" ref="C1158:C1159" si="164">C1159</f>
        <v>1100</v>
      </c>
    </row>
    <row r="1159" spans="1:3" s="65" customFormat="1" ht="19.5" x14ac:dyDescent="0.2">
      <c r="A1159" s="67">
        <v>638000</v>
      </c>
      <c r="B1159" s="64" t="s">
        <v>121</v>
      </c>
      <c r="C1159" s="106">
        <f t="shared" si="164"/>
        <v>1100</v>
      </c>
    </row>
    <row r="1160" spans="1:3" s="53" customFormat="1" x14ac:dyDescent="0.2">
      <c r="A1160" s="66">
        <v>638100</v>
      </c>
      <c r="B1160" s="62" t="s">
        <v>189</v>
      </c>
      <c r="C1160" s="63">
        <v>1100</v>
      </c>
    </row>
    <row r="1161" spans="1:3" s="53" customFormat="1" x14ac:dyDescent="0.2">
      <c r="A1161" s="108"/>
      <c r="B1161" s="102" t="s">
        <v>222</v>
      </c>
      <c r="C1161" s="107">
        <f>C1148+0+0+C1158</f>
        <v>852000</v>
      </c>
    </row>
    <row r="1162" spans="1:3" s="53" customFormat="1" x14ac:dyDescent="0.2">
      <c r="A1162" s="72"/>
      <c r="B1162" s="62"/>
      <c r="C1162" s="105"/>
    </row>
    <row r="1163" spans="1:3" s="53" customFormat="1" x14ac:dyDescent="0.2">
      <c r="A1163" s="70"/>
      <c r="B1163" s="55"/>
      <c r="C1163" s="105"/>
    </row>
    <row r="1164" spans="1:3" s="53" customFormat="1" ht="19.5" x14ac:dyDescent="0.2">
      <c r="A1164" s="66" t="s">
        <v>571</v>
      </c>
      <c r="B1164" s="64"/>
      <c r="C1164" s="105"/>
    </row>
    <row r="1165" spans="1:3" s="53" customFormat="1" ht="19.5" x14ac:dyDescent="0.2">
      <c r="A1165" s="66" t="s">
        <v>233</v>
      </c>
      <c r="B1165" s="64"/>
      <c r="C1165" s="105"/>
    </row>
    <row r="1166" spans="1:3" s="53" customFormat="1" ht="19.5" x14ac:dyDescent="0.2">
      <c r="A1166" s="66" t="s">
        <v>328</v>
      </c>
      <c r="B1166" s="64"/>
      <c r="C1166" s="105"/>
    </row>
    <row r="1167" spans="1:3" s="53" customFormat="1" ht="19.5" x14ac:dyDescent="0.2">
      <c r="A1167" s="66" t="s">
        <v>514</v>
      </c>
      <c r="B1167" s="64"/>
      <c r="C1167" s="105"/>
    </row>
    <row r="1168" spans="1:3" s="53" customFormat="1" x14ac:dyDescent="0.2">
      <c r="A1168" s="66"/>
      <c r="B1168" s="57"/>
      <c r="C1168" s="94"/>
    </row>
    <row r="1169" spans="1:3" s="53" customFormat="1" ht="19.5" x14ac:dyDescent="0.2">
      <c r="A1169" s="67">
        <v>410000</v>
      </c>
      <c r="B1169" s="59" t="s">
        <v>83</v>
      </c>
      <c r="C1169" s="106">
        <f>C1170+C1175+0+0</f>
        <v>826800</v>
      </c>
    </row>
    <row r="1170" spans="1:3" s="53" customFormat="1" ht="19.5" x14ac:dyDescent="0.2">
      <c r="A1170" s="67">
        <v>411000</v>
      </c>
      <c r="B1170" s="59" t="s">
        <v>194</v>
      </c>
      <c r="C1170" s="106">
        <f t="shared" ref="C1170" si="165">SUM(C1171:C1174)</f>
        <v>772000</v>
      </c>
    </row>
    <row r="1171" spans="1:3" s="53" customFormat="1" x14ac:dyDescent="0.2">
      <c r="A1171" s="66">
        <v>411100</v>
      </c>
      <c r="B1171" s="62" t="s">
        <v>84</v>
      </c>
      <c r="C1171" s="63">
        <v>742900</v>
      </c>
    </row>
    <row r="1172" spans="1:3" s="53" customFormat="1" x14ac:dyDescent="0.2">
      <c r="A1172" s="66">
        <v>411200</v>
      </c>
      <c r="B1172" s="62" t="s">
        <v>207</v>
      </c>
      <c r="C1172" s="63">
        <v>13700</v>
      </c>
    </row>
    <row r="1173" spans="1:3" s="53" customFormat="1" ht="37.5" x14ac:dyDescent="0.2">
      <c r="A1173" s="66">
        <v>411300</v>
      </c>
      <c r="B1173" s="62" t="s">
        <v>85</v>
      </c>
      <c r="C1173" s="63">
        <v>10600</v>
      </c>
    </row>
    <row r="1174" spans="1:3" s="53" customFormat="1" x14ac:dyDescent="0.2">
      <c r="A1174" s="66">
        <v>411400</v>
      </c>
      <c r="B1174" s="62" t="s">
        <v>86</v>
      </c>
      <c r="C1174" s="63">
        <v>4800</v>
      </c>
    </row>
    <row r="1175" spans="1:3" s="53" customFormat="1" ht="19.5" x14ac:dyDescent="0.2">
      <c r="A1175" s="67">
        <v>412000</v>
      </c>
      <c r="B1175" s="64" t="s">
        <v>199</v>
      </c>
      <c r="C1175" s="106">
        <f>SUM(C1176:C1186)</f>
        <v>54800</v>
      </c>
    </row>
    <row r="1176" spans="1:3" s="53" customFormat="1" x14ac:dyDescent="0.2">
      <c r="A1176" s="21">
        <v>412100</v>
      </c>
      <c r="B1176" s="62" t="s">
        <v>87</v>
      </c>
      <c r="C1176" s="63">
        <v>800</v>
      </c>
    </row>
    <row r="1177" spans="1:3" s="53" customFormat="1" x14ac:dyDescent="0.2">
      <c r="A1177" s="66">
        <v>412200</v>
      </c>
      <c r="B1177" s="62" t="s">
        <v>208</v>
      </c>
      <c r="C1177" s="63">
        <v>35000</v>
      </c>
    </row>
    <row r="1178" spans="1:3" s="53" customFormat="1" x14ac:dyDescent="0.2">
      <c r="A1178" s="66">
        <v>412300</v>
      </c>
      <c r="B1178" s="62" t="s">
        <v>88</v>
      </c>
      <c r="C1178" s="63">
        <v>5100</v>
      </c>
    </row>
    <row r="1179" spans="1:3" s="53" customFormat="1" x14ac:dyDescent="0.2">
      <c r="A1179" s="66">
        <v>412500</v>
      </c>
      <c r="B1179" s="62" t="s">
        <v>90</v>
      </c>
      <c r="C1179" s="63">
        <v>1500</v>
      </c>
    </row>
    <row r="1180" spans="1:3" s="53" customFormat="1" x14ac:dyDescent="0.2">
      <c r="A1180" s="66">
        <v>412600</v>
      </c>
      <c r="B1180" s="62" t="s">
        <v>209</v>
      </c>
      <c r="C1180" s="63">
        <v>2500</v>
      </c>
    </row>
    <row r="1181" spans="1:3" s="53" customFormat="1" x14ac:dyDescent="0.2">
      <c r="A1181" s="66">
        <v>412700</v>
      </c>
      <c r="B1181" s="62" t="s">
        <v>196</v>
      </c>
      <c r="C1181" s="63">
        <v>4600</v>
      </c>
    </row>
    <row r="1182" spans="1:3" s="53" customFormat="1" x14ac:dyDescent="0.2">
      <c r="A1182" s="66">
        <v>412900</v>
      </c>
      <c r="B1182" s="62" t="s">
        <v>515</v>
      </c>
      <c r="C1182" s="63">
        <v>400</v>
      </c>
    </row>
    <row r="1183" spans="1:3" s="53" customFormat="1" x14ac:dyDescent="0.2">
      <c r="A1183" s="66">
        <v>412900</v>
      </c>
      <c r="B1183" s="62" t="s">
        <v>287</v>
      </c>
      <c r="C1183" s="63">
        <v>2400</v>
      </c>
    </row>
    <row r="1184" spans="1:3" s="53" customFormat="1" x14ac:dyDescent="0.2">
      <c r="A1184" s="66">
        <v>412900</v>
      </c>
      <c r="B1184" s="100" t="s">
        <v>304</v>
      </c>
      <c r="C1184" s="63">
        <v>600</v>
      </c>
    </row>
    <row r="1185" spans="1:3" s="53" customFormat="1" x14ac:dyDescent="0.2">
      <c r="A1185" s="66">
        <v>412900</v>
      </c>
      <c r="B1185" s="100" t="s">
        <v>305</v>
      </c>
      <c r="C1185" s="63">
        <v>400</v>
      </c>
    </row>
    <row r="1186" spans="1:3" s="53" customFormat="1" x14ac:dyDescent="0.2">
      <c r="A1186" s="66">
        <v>412900</v>
      </c>
      <c r="B1186" s="100" t="s">
        <v>306</v>
      </c>
      <c r="C1186" s="63">
        <v>1499.9999999999998</v>
      </c>
    </row>
    <row r="1187" spans="1:3" s="65" customFormat="1" ht="19.5" x14ac:dyDescent="0.2">
      <c r="A1187" s="67">
        <v>630000</v>
      </c>
      <c r="B1187" s="64" t="s">
        <v>184</v>
      </c>
      <c r="C1187" s="106">
        <f>C1188+0</f>
        <v>21000</v>
      </c>
    </row>
    <row r="1188" spans="1:3" s="65" customFormat="1" ht="19.5" x14ac:dyDescent="0.2">
      <c r="A1188" s="67">
        <v>638000</v>
      </c>
      <c r="B1188" s="64" t="s">
        <v>121</v>
      </c>
      <c r="C1188" s="106">
        <f t="shared" ref="C1188" si="166">C1189</f>
        <v>21000</v>
      </c>
    </row>
    <row r="1189" spans="1:3" s="53" customFormat="1" x14ac:dyDescent="0.2">
      <c r="A1189" s="66">
        <v>638100</v>
      </c>
      <c r="B1189" s="62" t="s">
        <v>189</v>
      </c>
      <c r="C1189" s="63">
        <v>21000</v>
      </c>
    </row>
    <row r="1190" spans="1:3" s="53" customFormat="1" x14ac:dyDescent="0.2">
      <c r="A1190" s="108"/>
      <c r="B1190" s="102" t="s">
        <v>222</v>
      </c>
      <c r="C1190" s="107">
        <f>C1169+C1187+0</f>
        <v>847800</v>
      </c>
    </row>
    <row r="1191" spans="1:3" s="53" customFormat="1" x14ac:dyDescent="0.2">
      <c r="A1191" s="93"/>
      <c r="B1191" s="121"/>
      <c r="C1191" s="94"/>
    </row>
    <row r="1192" spans="1:3" s="53" customFormat="1" x14ac:dyDescent="0.2">
      <c r="A1192" s="70"/>
      <c r="B1192" s="55"/>
      <c r="C1192" s="105"/>
    </row>
    <row r="1193" spans="1:3" s="53" customFormat="1" ht="19.5" x14ac:dyDescent="0.2">
      <c r="A1193" s="66" t="s">
        <v>572</v>
      </c>
      <c r="B1193" s="64"/>
      <c r="C1193" s="105"/>
    </row>
    <row r="1194" spans="1:3" s="53" customFormat="1" ht="19.5" x14ac:dyDescent="0.2">
      <c r="A1194" s="66" t="s">
        <v>233</v>
      </c>
      <c r="B1194" s="64"/>
      <c r="C1194" s="105"/>
    </row>
    <row r="1195" spans="1:3" s="53" customFormat="1" ht="19.5" x14ac:dyDescent="0.2">
      <c r="A1195" s="66" t="s">
        <v>330</v>
      </c>
      <c r="B1195" s="64"/>
      <c r="C1195" s="105"/>
    </row>
    <row r="1196" spans="1:3" s="53" customFormat="1" ht="19.5" x14ac:dyDescent="0.2">
      <c r="A1196" s="66" t="s">
        <v>514</v>
      </c>
      <c r="B1196" s="64"/>
      <c r="C1196" s="105"/>
    </row>
    <row r="1197" spans="1:3" s="53" customFormat="1" x14ac:dyDescent="0.2">
      <c r="A1197" s="66"/>
      <c r="B1197" s="57"/>
      <c r="C1197" s="94"/>
    </row>
    <row r="1198" spans="1:3" s="53" customFormat="1" ht="19.5" x14ac:dyDescent="0.2">
      <c r="A1198" s="67">
        <v>410000</v>
      </c>
      <c r="B1198" s="59" t="s">
        <v>83</v>
      </c>
      <c r="C1198" s="106">
        <f>C1199+C1204+C1214</f>
        <v>1022900</v>
      </c>
    </row>
    <row r="1199" spans="1:3" s="53" customFormat="1" ht="19.5" x14ac:dyDescent="0.2">
      <c r="A1199" s="67">
        <v>411000</v>
      </c>
      <c r="B1199" s="59" t="s">
        <v>194</v>
      </c>
      <c r="C1199" s="106">
        <f t="shared" ref="C1199" si="167">SUM(C1200:C1203)</f>
        <v>282000</v>
      </c>
    </row>
    <row r="1200" spans="1:3" s="53" customFormat="1" x14ac:dyDescent="0.2">
      <c r="A1200" s="66">
        <v>411100</v>
      </c>
      <c r="B1200" s="62" t="s">
        <v>84</v>
      </c>
      <c r="C1200" s="63">
        <v>247600</v>
      </c>
    </row>
    <row r="1201" spans="1:3" s="53" customFormat="1" x14ac:dyDescent="0.2">
      <c r="A1201" s="66">
        <v>411200</v>
      </c>
      <c r="B1201" s="62" t="s">
        <v>207</v>
      </c>
      <c r="C1201" s="63">
        <v>6700</v>
      </c>
    </row>
    <row r="1202" spans="1:3" s="53" customFormat="1" ht="37.5" x14ac:dyDescent="0.2">
      <c r="A1202" s="66">
        <v>411300</v>
      </c>
      <c r="B1202" s="62" t="s">
        <v>85</v>
      </c>
      <c r="C1202" s="63">
        <v>8800</v>
      </c>
    </row>
    <row r="1203" spans="1:3" s="53" customFormat="1" x14ac:dyDescent="0.2">
      <c r="A1203" s="66">
        <v>411400</v>
      </c>
      <c r="B1203" s="62" t="s">
        <v>86</v>
      </c>
      <c r="C1203" s="63">
        <v>18900</v>
      </c>
    </row>
    <row r="1204" spans="1:3" s="53" customFormat="1" ht="19.5" x14ac:dyDescent="0.2">
      <c r="A1204" s="67">
        <v>412000</v>
      </c>
      <c r="B1204" s="64" t="s">
        <v>199</v>
      </c>
      <c r="C1204" s="106">
        <f>SUM(C1205:C1213)</f>
        <v>30300</v>
      </c>
    </row>
    <row r="1205" spans="1:3" s="53" customFormat="1" x14ac:dyDescent="0.2">
      <c r="A1205" s="66">
        <v>412200</v>
      </c>
      <c r="B1205" s="62" t="s">
        <v>208</v>
      </c>
      <c r="C1205" s="63">
        <v>8500</v>
      </c>
    </row>
    <row r="1206" spans="1:3" s="53" customFormat="1" x14ac:dyDescent="0.2">
      <c r="A1206" s="66">
        <v>412300</v>
      </c>
      <c r="B1206" s="62" t="s">
        <v>88</v>
      </c>
      <c r="C1206" s="63">
        <v>2500</v>
      </c>
    </row>
    <row r="1207" spans="1:3" s="53" customFormat="1" x14ac:dyDescent="0.2">
      <c r="A1207" s="66">
        <v>412500</v>
      </c>
      <c r="B1207" s="62" t="s">
        <v>90</v>
      </c>
      <c r="C1207" s="63">
        <v>2000</v>
      </c>
    </row>
    <row r="1208" spans="1:3" s="53" customFormat="1" x14ac:dyDescent="0.2">
      <c r="A1208" s="66">
        <v>412600</v>
      </c>
      <c r="B1208" s="62" t="s">
        <v>209</v>
      </c>
      <c r="C1208" s="63">
        <v>10000</v>
      </c>
    </row>
    <row r="1209" spans="1:3" s="53" customFormat="1" x14ac:dyDescent="0.2">
      <c r="A1209" s="66">
        <v>412700</v>
      </c>
      <c r="B1209" s="62" t="s">
        <v>196</v>
      </c>
      <c r="C1209" s="63">
        <v>4000</v>
      </c>
    </row>
    <row r="1210" spans="1:3" s="53" customFormat="1" x14ac:dyDescent="0.2">
      <c r="A1210" s="66">
        <v>412900</v>
      </c>
      <c r="B1210" s="100" t="s">
        <v>515</v>
      </c>
      <c r="C1210" s="63">
        <v>300</v>
      </c>
    </row>
    <row r="1211" spans="1:3" s="53" customFormat="1" x14ac:dyDescent="0.2">
      <c r="A1211" s="66">
        <v>412900</v>
      </c>
      <c r="B1211" s="100" t="s">
        <v>304</v>
      </c>
      <c r="C1211" s="63">
        <v>999.99999999999977</v>
      </c>
    </row>
    <row r="1212" spans="1:3" s="53" customFormat="1" x14ac:dyDescent="0.2">
      <c r="A1212" s="66">
        <v>412900</v>
      </c>
      <c r="B1212" s="100" t="s">
        <v>305</v>
      </c>
      <c r="C1212" s="63">
        <v>1500</v>
      </c>
    </row>
    <row r="1213" spans="1:3" s="53" customFormat="1" x14ac:dyDescent="0.2">
      <c r="A1213" s="66">
        <v>412900</v>
      </c>
      <c r="B1213" s="100" t="s">
        <v>306</v>
      </c>
      <c r="C1213" s="63">
        <v>500.00000000000006</v>
      </c>
    </row>
    <row r="1214" spans="1:3" s="109" customFormat="1" ht="19.5" x14ac:dyDescent="0.2">
      <c r="A1214" s="67">
        <v>415000</v>
      </c>
      <c r="B1214" s="64" t="s">
        <v>48</v>
      </c>
      <c r="C1214" s="106">
        <f>SUM(C1215:C1217)</f>
        <v>710600</v>
      </c>
    </row>
    <row r="1215" spans="1:3" s="53" customFormat="1" x14ac:dyDescent="0.2">
      <c r="A1215" s="21">
        <v>415100</v>
      </c>
      <c r="B1215" s="62" t="s">
        <v>257</v>
      </c>
      <c r="C1215" s="63">
        <v>65600</v>
      </c>
    </row>
    <row r="1216" spans="1:3" s="53" customFormat="1" x14ac:dyDescent="0.2">
      <c r="A1216" s="21">
        <v>415200</v>
      </c>
      <c r="B1216" s="62" t="s">
        <v>486</v>
      </c>
      <c r="C1216" s="63">
        <v>340000</v>
      </c>
    </row>
    <row r="1217" spans="1:3" s="53" customFormat="1" x14ac:dyDescent="0.2">
      <c r="A1217" s="21">
        <v>415200</v>
      </c>
      <c r="B1217" s="62" t="s">
        <v>487</v>
      </c>
      <c r="C1217" s="63">
        <v>305000</v>
      </c>
    </row>
    <row r="1218" spans="1:3" s="109" customFormat="1" ht="18.75" customHeight="1" x14ac:dyDescent="0.2">
      <c r="A1218" s="67">
        <v>480000</v>
      </c>
      <c r="B1218" s="64" t="s">
        <v>142</v>
      </c>
      <c r="C1218" s="106">
        <f t="shared" ref="C1218:C1219" si="168">C1219</f>
        <v>970000</v>
      </c>
    </row>
    <row r="1219" spans="1:3" s="109" customFormat="1" ht="19.5" x14ac:dyDescent="0.2">
      <c r="A1219" s="67">
        <v>488000</v>
      </c>
      <c r="B1219" s="64" t="s">
        <v>99</v>
      </c>
      <c r="C1219" s="106">
        <f t="shared" si="168"/>
        <v>970000</v>
      </c>
    </row>
    <row r="1220" spans="1:3" s="53" customFormat="1" x14ac:dyDescent="0.2">
      <c r="A1220" s="66">
        <v>488100</v>
      </c>
      <c r="B1220" s="62" t="s">
        <v>488</v>
      </c>
      <c r="C1220" s="63">
        <v>970000</v>
      </c>
    </row>
    <row r="1221" spans="1:3" s="65" customFormat="1" ht="19.5" x14ac:dyDescent="0.2">
      <c r="A1221" s="67">
        <v>510000</v>
      </c>
      <c r="B1221" s="64" t="s">
        <v>146</v>
      </c>
      <c r="C1221" s="106">
        <f>C1222+0+0</f>
        <v>2000</v>
      </c>
    </row>
    <row r="1222" spans="1:3" s="65" customFormat="1" ht="19.5" x14ac:dyDescent="0.2">
      <c r="A1222" s="67">
        <v>511000</v>
      </c>
      <c r="B1222" s="64" t="s">
        <v>147</v>
      </c>
      <c r="C1222" s="106">
        <f t="shared" ref="C1222" si="169">C1223+C1224</f>
        <v>2000</v>
      </c>
    </row>
    <row r="1223" spans="1:3" s="53" customFormat="1" x14ac:dyDescent="0.2">
      <c r="A1223" s="66">
        <v>511300</v>
      </c>
      <c r="B1223" s="62" t="s">
        <v>150</v>
      </c>
      <c r="C1223" s="63">
        <v>1500</v>
      </c>
    </row>
    <row r="1224" spans="1:3" s="53" customFormat="1" x14ac:dyDescent="0.2">
      <c r="A1224" s="66">
        <v>511700</v>
      </c>
      <c r="B1224" s="62" t="s">
        <v>153</v>
      </c>
      <c r="C1224" s="63">
        <v>500</v>
      </c>
    </row>
    <row r="1225" spans="1:3" s="53" customFormat="1" x14ac:dyDescent="0.2">
      <c r="A1225" s="108"/>
      <c r="B1225" s="102" t="s">
        <v>222</v>
      </c>
      <c r="C1225" s="107">
        <f>C1198+C1218+C1221+0</f>
        <v>1994900</v>
      </c>
    </row>
    <row r="1226" spans="1:3" s="53" customFormat="1" x14ac:dyDescent="0.2">
      <c r="A1226" s="72"/>
      <c r="B1226" s="62"/>
      <c r="C1226" s="105"/>
    </row>
    <row r="1227" spans="1:3" s="53" customFormat="1" x14ac:dyDescent="0.2">
      <c r="A1227" s="70"/>
      <c r="B1227" s="55"/>
      <c r="C1227" s="105"/>
    </row>
    <row r="1228" spans="1:3" s="53" customFormat="1" ht="19.5" x14ac:dyDescent="0.2">
      <c r="A1228" s="66" t="s">
        <v>573</v>
      </c>
      <c r="B1228" s="64"/>
      <c r="C1228" s="105"/>
    </row>
    <row r="1229" spans="1:3" s="53" customFormat="1" ht="19.5" x14ac:dyDescent="0.2">
      <c r="A1229" s="66" t="s">
        <v>233</v>
      </c>
      <c r="B1229" s="64"/>
      <c r="C1229" s="105"/>
    </row>
    <row r="1230" spans="1:3" s="53" customFormat="1" ht="19.5" x14ac:dyDescent="0.2">
      <c r="A1230" s="66" t="s">
        <v>350</v>
      </c>
      <c r="B1230" s="64"/>
      <c r="C1230" s="105"/>
    </row>
    <row r="1231" spans="1:3" s="53" customFormat="1" ht="19.5" x14ac:dyDescent="0.2">
      <c r="A1231" s="66" t="s">
        <v>574</v>
      </c>
      <c r="B1231" s="64"/>
      <c r="C1231" s="105"/>
    </row>
    <row r="1232" spans="1:3" s="53" customFormat="1" x14ac:dyDescent="0.2">
      <c r="A1232" s="66"/>
      <c r="B1232" s="57"/>
      <c r="C1232" s="94"/>
    </row>
    <row r="1233" spans="1:3" s="53" customFormat="1" ht="19.5" x14ac:dyDescent="0.2">
      <c r="A1233" s="67">
        <v>410000</v>
      </c>
      <c r="B1233" s="59" t="s">
        <v>83</v>
      </c>
      <c r="C1233" s="106">
        <f t="shared" ref="C1233" si="170">C1234+C1239</f>
        <v>1659800.0000000002</v>
      </c>
    </row>
    <row r="1234" spans="1:3" s="53" customFormat="1" ht="19.5" x14ac:dyDescent="0.2">
      <c r="A1234" s="67">
        <v>411000</v>
      </c>
      <c r="B1234" s="59" t="s">
        <v>194</v>
      </c>
      <c r="C1234" s="106">
        <f t="shared" ref="C1234" si="171">SUM(C1235:C1238)</f>
        <v>1657300.0000000002</v>
      </c>
    </row>
    <row r="1235" spans="1:3" s="53" customFormat="1" x14ac:dyDescent="0.2">
      <c r="A1235" s="66">
        <v>411100</v>
      </c>
      <c r="B1235" s="62" t="s">
        <v>84</v>
      </c>
      <c r="C1235" s="63">
        <v>1551000.0000000002</v>
      </c>
    </row>
    <row r="1236" spans="1:3" s="53" customFormat="1" x14ac:dyDescent="0.2">
      <c r="A1236" s="66">
        <v>411200</v>
      </c>
      <c r="B1236" s="62" t="s">
        <v>207</v>
      </c>
      <c r="C1236" s="63">
        <v>24000</v>
      </c>
    </row>
    <row r="1237" spans="1:3" s="53" customFormat="1" ht="37.5" x14ac:dyDescent="0.2">
      <c r="A1237" s="66">
        <v>411300</v>
      </c>
      <c r="B1237" s="62" t="s">
        <v>85</v>
      </c>
      <c r="C1237" s="63">
        <v>50900.000000000007</v>
      </c>
    </row>
    <row r="1238" spans="1:3" s="53" customFormat="1" x14ac:dyDescent="0.2">
      <c r="A1238" s="66">
        <v>411400</v>
      </c>
      <c r="B1238" s="62" t="s">
        <v>86</v>
      </c>
      <c r="C1238" s="63">
        <v>31400.000000000004</v>
      </c>
    </row>
    <row r="1239" spans="1:3" s="53" customFormat="1" ht="19.5" x14ac:dyDescent="0.2">
      <c r="A1239" s="67">
        <v>412000</v>
      </c>
      <c r="B1239" s="64" t="s">
        <v>199</v>
      </c>
      <c r="C1239" s="106">
        <f t="shared" ref="C1239" si="172">SUM(C1240:C1240)</f>
        <v>2500.0000000000009</v>
      </c>
    </row>
    <row r="1240" spans="1:3" s="53" customFormat="1" x14ac:dyDescent="0.2">
      <c r="A1240" s="66">
        <v>412900</v>
      </c>
      <c r="B1240" s="62" t="s">
        <v>306</v>
      </c>
      <c r="C1240" s="63">
        <v>2500.0000000000009</v>
      </c>
    </row>
    <row r="1241" spans="1:3" s="65" customFormat="1" ht="19.5" x14ac:dyDescent="0.2">
      <c r="A1241" s="67">
        <v>630000</v>
      </c>
      <c r="B1241" s="64" t="s">
        <v>184</v>
      </c>
      <c r="C1241" s="106">
        <f>C1242+0</f>
        <v>57000</v>
      </c>
    </row>
    <row r="1242" spans="1:3" s="65" customFormat="1" ht="19.5" x14ac:dyDescent="0.2">
      <c r="A1242" s="67">
        <v>638000</v>
      </c>
      <c r="B1242" s="64" t="s">
        <v>121</v>
      </c>
      <c r="C1242" s="106">
        <f t="shared" ref="C1242" si="173">C1243</f>
        <v>57000</v>
      </c>
    </row>
    <row r="1243" spans="1:3" s="53" customFormat="1" x14ac:dyDescent="0.2">
      <c r="A1243" s="66">
        <v>638100</v>
      </c>
      <c r="B1243" s="62" t="s">
        <v>189</v>
      </c>
      <c r="C1243" s="63">
        <v>57000</v>
      </c>
    </row>
    <row r="1244" spans="1:3" s="53" customFormat="1" x14ac:dyDescent="0.2">
      <c r="A1244" s="88"/>
      <c r="B1244" s="102" t="s">
        <v>222</v>
      </c>
      <c r="C1244" s="107">
        <f>C1233+0+0+C1241</f>
        <v>1716800.0000000002</v>
      </c>
    </row>
    <row r="1245" spans="1:3" s="53" customFormat="1" x14ac:dyDescent="0.2">
      <c r="A1245" s="72"/>
      <c r="B1245" s="55"/>
      <c r="C1245" s="105"/>
    </row>
    <row r="1246" spans="1:3" s="53" customFormat="1" x14ac:dyDescent="0.2">
      <c r="A1246" s="70"/>
      <c r="B1246" s="55"/>
      <c r="C1246" s="105"/>
    </row>
    <row r="1247" spans="1:3" s="53" customFormat="1" ht="19.5" x14ac:dyDescent="0.2">
      <c r="A1247" s="66" t="s">
        <v>575</v>
      </c>
      <c r="B1247" s="64"/>
      <c r="C1247" s="105"/>
    </row>
    <row r="1248" spans="1:3" s="53" customFormat="1" ht="19.5" x14ac:dyDescent="0.2">
      <c r="A1248" s="66" t="s">
        <v>233</v>
      </c>
      <c r="B1248" s="64"/>
      <c r="C1248" s="105"/>
    </row>
    <row r="1249" spans="1:3" s="53" customFormat="1" ht="19.5" x14ac:dyDescent="0.2">
      <c r="A1249" s="66" t="s">
        <v>351</v>
      </c>
      <c r="B1249" s="64"/>
      <c r="C1249" s="105"/>
    </row>
    <row r="1250" spans="1:3" s="53" customFormat="1" ht="19.5" x14ac:dyDescent="0.2">
      <c r="A1250" s="66" t="s">
        <v>576</v>
      </c>
      <c r="B1250" s="64"/>
      <c r="C1250" s="105"/>
    </row>
    <row r="1251" spans="1:3" s="53" customFormat="1" x14ac:dyDescent="0.2">
      <c r="A1251" s="66"/>
      <c r="B1251" s="57"/>
      <c r="C1251" s="94"/>
    </row>
    <row r="1252" spans="1:3" s="53" customFormat="1" ht="19.5" x14ac:dyDescent="0.2">
      <c r="A1252" s="67">
        <v>410000</v>
      </c>
      <c r="B1252" s="59" t="s">
        <v>83</v>
      </c>
      <c r="C1252" s="106">
        <f t="shared" ref="C1252" si="174">C1253+C1258</f>
        <v>12439900</v>
      </c>
    </row>
    <row r="1253" spans="1:3" s="53" customFormat="1" ht="19.5" x14ac:dyDescent="0.2">
      <c r="A1253" s="67">
        <v>411000</v>
      </c>
      <c r="B1253" s="59" t="s">
        <v>194</v>
      </c>
      <c r="C1253" s="106">
        <f t="shared" ref="C1253" si="175">SUM(C1254:C1257)</f>
        <v>12202000</v>
      </c>
    </row>
    <row r="1254" spans="1:3" s="53" customFormat="1" x14ac:dyDescent="0.2">
      <c r="A1254" s="66">
        <v>411100</v>
      </c>
      <c r="B1254" s="62" t="s">
        <v>84</v>
      </c>
      <c r="C1254" s="63">
        <v>11485000</v>
      </c>
    </row>
    <row r="1255" spans="1:3" s="53" customFormat="1" x14ac:dyDescent="0.2">
      <c r="A1255" s="66">
        <v>411200</v>
      </c>
      <c r="B1255" s="62" t="s">
        <v>207</v>
      </c>
      <c r="C1255" s="63">
        <v>340400</v>
      </c>
    </row>
    <row r="1256" spans="1:3" s="53" customFormat="1" ht="37.5" x14ac:dyDescent="0.2">
      <c r="A1256" s="66">
        <v>411300</v>
      </c>
      <c r="B1256" s="62" t="s">
        <v>85</v>
      </c>
      <c r="C1256" s="63">
        <v>287000</v>
      </c>
    </row>
    <row r="1257" spans="1:3" s="53" customFormat="1" x14ac:dyDescent="0.2">
      <c r="A1257" s="66">
        <v>411400</v>
      </c>
      <c r="B1257" s="62" t="s">
        <v>86</v>
      </c>
      <c r="C1257" s="63">
        <v>89600</v>
      </c>
    </row>
    <row r="1258" spans="1:3" s="53" customFormat="1" ht="19.5" x14ac:dyDescent="0.2">
      <c r="A1258" s="67">
        <v>412000</v>
      </c>
      <c r="B1258" s="64" t="s">
        <v>199</v>
      </c>
      <c r="C1258" s="106">
        <f>SUM(C1259:C1266)</f>
        <v>237900</v>
      </c>
    </row>
    <row r="1259" spans="1:3" s="53" customFormat="1" x14ac:dyDescent="0.2">
      <c r="A1259" s="66">
        <v>412100</v>
      </c>
      <c r="B1259" s="62" t="s">
        <v>87</v>
      </c>
      <c r="C1259" s="63">
        <v>600</v>
      </c>
    </row>
    <row r="1260" spans="1:3" s="53" customFormat="1" x14ac:dyDescent="0.2">
      <c r="A1260" s="66">
        <v>412200</v>
      </c>
      <c r="B1260" s="62" t="s">
        <v>208</v>
      </c>
      <c r="C1260" s="63">
        <v>58000</v>
      </c>
    </row>
    <row r="1261" spans="1:3" s="53" customFormat="1" x14ac:dyDescent="0.2">
      <c r="A1261" s="66">
        <v>412300</v>
      </c>
      <c r="B1261" s="62" t="s">
        <v>88</v>
      </c>
      <c r="C1261" s="63">
        <v>14000</v>
      </c>
    </row>
    <row r="1262" spans="1:3" s="53" customFormat="1" x14ac:dyDescent="0.2">
      <c r="A1262" s="66">
        <v>412500</v>
      </c>
      <c r="B1262" s="62" t="s">
        <v>90</v>
      </c>
      <c r="C1262" s="63">
        <v>7000</v>
      </c>
    </row>
    <row r="1263" spans="1:3" s="53" customFormat="1" x14ac:dyDescent="0.2">
      <c r="A1263" s="66">
        <v>412600</v>
      </c>
      <c r="B1263" s="62" t="s">
        <v>209</v>
      </c>
      <c r="C1263" s="63">
        <v>1100</v>
      </c>
    </row>
    <row r="1264" spans="1:3" s="53" customFormat="1" x14ac:dyDescent="0.2">
      <c r="A1264" s="66">
        <v>412700</v>
      </c>
      <c r="B1264" s="62" t="s">
        <v>196</v>
      </c>
      <c r="C1264" s="63">
        <v>10300</v>
      </c>
    </row>
    <row r="1265" spans="1:3" s="53" customFormat="1" x14ac:dyDescent="0.2">
      <c r="A1265" s="66">
        <v>412900</v>
      </c>
      <c r="B1265" s="100" t="s">
        <v>287</v>
      </c>
      <c r="C1265" s="63">
        <v>133000</v>
      </c>
    </row>
    <row r="1266" spans="1:3" s="53" customFormat="1" x14ac:dyDescent="0.2">
      <c r="A1266" s="66">
        <v>412900</v>
      </c>
      <c r="B1266" s="62" t="s">
        <v>306</v>
      </c>
      <c r="C1266" s="63">
        <v>13900.000000000002</v>
      </c>
    </row>
    <row r="1267" spans="1:3" s="65" customFormat="1" ht="19.5" x14ac:dyDescent="0.2">
      <c r="A1267" s="67">
        <v>630000</v>
      </c>
      <c r="B1267" s="64" t="s">
        <v>184</v>
      </c>
      <c r="C1267" s="106">
        <f>0+C1268</f>
        <v>457000</v>
      </c>
    </row>
    <row r="1268" spans="1:3" s="65" customFormat="1" ht="19.5" x14ac:dyDescent="0.2">
      <c r="A1268" s="67">
        <v>638000</v>
      </c>
      <c r="B1268" s="64" t="s">
        <v>121</v>
      </c>
      <c r="C1268" s="106">
        <f t="shared" ref="C1268" si="176">C1269</f>
        <v>457000</v>
      </c>
    </row>
    <row r="1269" spans="1:3" s="53" customFormat="1" x14ac:dyDescent="0.2">
      <c r="A1269" s="66">
        <v>638100</v>
      </c>
      <c r="B1269" s="62" t="s">
        <v>189</v>
      </c>
      <c r="C1269" s="63">
        <v>457000</v>
      </c>
    </row>
    <row r="1270" spans="1:3" s="53" customFormat="1" x14ac:dyDescent="0.2">
      <c r="A1270" s="88"/>
      <c r="B1270" s="102" t="s">
        <v>222</v>
      </c>
      <c r="C1270" s="107">
        <f>C1252+C1267+0+0</f>
        <v>12896900</v>
      </c>
    </row>
    <row r="1271" spans="1:3" s="53" customFormat="1" x14ac:dyDescent="0.2">
      <c r="A1271" s="72"/>
      <c r="B1271" s="55"/>
      <c r="C1271" s="94"/>
    </row>
    <row r="1272" spans="1:3" s="53" customFormat="1" x14ac:dyDescent="0.2">
      <c r="A1272" s="70"/>
      <c r="B1272" s="55"/>
      <c r="C1272" s="94"/>
    </row>
    <row r="1273" spans="1:3" s="53" customFormat="1" ht="19.5" x14ac:dyDescent="0.2">
      <c r="A1273" s="66" t="s">
        <v>577</v>
      </c>
      <c r="B1273" s="64"/>
      <c r="C1273" s="105"/>
    </row>
    <row r="1274" spans="1:3" s="53" customFormat="1" ht="19.5" x14ac:dyDescent="0.2">
      <c r="A1274" s="66" t="s">
        <v>233</v>
      </c>
      <c r="B1274" s="64"/>
      <c r="C1274" s="105"/>
    </row>
    <row r="1275" spans="1:3" s="53" customFormat="1" ht="19.5" x14ac:dyDescent="0.2">
      <c r="A1275" s="66" t="s">
        <v>352</v>
      </c>
      <c r="B1275" s="64"/>
      <c r="C1275" s="105"/>
    </row>
    <row r="1276" spans="1:3" s="53" customFormat="1" ht="19.5" x14ac:dyDescent="0.2">
      <c r="A1276" s="66" t="s">
        <v>514</v>
      </c>
      <c r="B1276" s="64"/>
      <c r="C1276" s="105"/>
    </row>
    <row r="1277" spans="1:3" s="53" customFormat="1" x14ac:dyDescent="0.2">
      <c r="A1277" s="66"/>
      <c r="B1277" s="57"/>
      <c r="C1277" s="94"/>
    </row>
    <row r="1278" spans="1:3" s="53" customFormat="1" ht="19.5" x14ac:dyDescent="0.2">
      <c r="A1278" s="67">
        <v>410000</v>
      </c>
      <c r="B1278" s="59" t="s">
        <v>83</v>
      </c>
      <c r="C1278" s="106">
        <f>C1279+C1284+C1293</f>
        <v>1555600</v>
      </c>
    </row>
    <row r="1279" spans="1:3" s="53" customFormat="1" ht="19.5" x14ac:dyDescent="0.2">
      <c r="A1279" s="67">
        <v>411000</v>
      </c>
      <c r="B1279" s="59" t="s">
        <v>194</v>
      </c>
      <c r="C1279" s="106">
        <f t="shared" ref="C1279" si="177">SUM(C1280:C1283)</f>
        <v>357300</v>
      </c>
    </row>
    <row r="1280" spans="1:3" s="53" customFormat="1" x14ac:dyDescent="0.2">
      <c r="A1280" s="66">
        <v>411100</v>
      </c>
      <c r="B1280" s="62" t="s">
        <v>84</v>
      </c>
      <c r="C1280" s="63">
        <v>332200</v>
      </c>
    </row>
    <row r="1281" spans="1:3" s="53" customFormat="1" x14ac:dyDescent="0.2">
      <c r="A1281" s="66">
        <v>411200</v>
      </c>
      <c r="B1281" s="62" t="s">
        <v>207</v>
      </c>
      <c r="C1281" s="63">
        <v>8000</v>
      </c>
    </row>
    <row r="1282" spans="1:3" s="53" customFormat="1" ht="37.5" x14ac:dyDescent="0.2">
      <c r="A1282" s="66">
        <v>411300</v>
      </c>
      <c r="B1282" s="62" t="s">
        <v>85</v>
      </c>
      <c r="C1282" s="63">
        <v>9600</v>
      </c>
    </row>
    <row r="1283" spans="1:3" s="53" customFormat="1" x14ac:dyDescent="0.2">
      <c r="A1283" s="66">
        <v>411400</v>
      </c>
      <c r="B1283" s="62" t="s">
        <v>86</v>
      </c>
      <c r="C1283" s="63">
        <v>7499.9999999999973</v>
      </c>
    </row>
    <row r="1284" spans="1:3" s="53" customFormat="1" ht="19.5" x14ac:dyDescent="0.2">
      <c r="A1284" s="67">
        <v>412000</v>
      </c>
      <c r="B1284" s="64" t="s">
        <v>199</v>
      </c>
      <c r="C1284" s="106">
        <f>SUM(C1285:C1292)</f>
        <v>1184300</v>
      </c>
    </row>
    <row r="1285" spans="1:3" s="53" customFormat="1" x14ac:dyDescent="0.2">
      <c r="A1285" s="66">
        <v>412200</v>
      </c>
      <c r="B1285" s="62" t="s">
        <v>208</v>
      </c>
      <c r="C1285" s="63">
        <v>28999.999999999996</v>
      </c>
    </row>
    <row r="1286" spans="1:3" s="53" customFormat="1" x14ac:dyDescent="0.2">
      <c r="A1286" s="66">
        <v>412300</v>
      </c>
      <c r="B1286" s="62" t="s">
        <v>88</v>
      </c>
      <c r="C1286" s="63">
        <v>23899.999999999971</v>
      </c>
    </row>
    <row r="1287" spans="1:3" s="53" customFormat="1" x14ac:dyDescent="0.2">
      <c r="A1287" s="66">
        <v>412400</v>
      </c>
      <c r="B1287" s="62" t="s">
        <v>89</v>
      </c>
      <c r="C1287" s="63">
        <v>7000.0000000000009</v>
      </c>
    </row>
    <row r="1288" spans="1:3" s="53" customFormat="1" x14ac:dyDescent="0.2">
      <c r="A1288" s="66">
        <v>412500</v>
      </c>
      <c r="B1288" s="62" t="s">
        <v>90</v>
      </c>
      <c r="C1288" s="63">
        <v>3300.0000000000009</v>
      </c>
    </row>
    <row r="1289" spans="1:3" s="53" customFormat="1" x14ac:dyDescent="0.2">
      <c r="A1289" s="66">
        <v>412600</v>
      </c>
      <c r="B1289" s="62" t="s">
        <v>209</v>
      </c>
      <c r="C1289" s="63">
        <v>3400</v>
      </c>
    </row>
    <row r="1290" spans="1:3" s="53" customFormat="1" x14ac:dyDescent="0.2">
      <c r="A1290" s="66">
        <v>412700</v>
      </c>
      <c r="B1290" s="62" t="s">
        <v>196</v>
      </c>
      <c r="C1290" s="63">
        <v>17000</v>
      </c>
    </row>
    <row r="1291" spans="1:3" s="53" customFormat="1" x14ac:dyDescent="0.2">
      <c r="A1291" s="66">
        <v>412900</v>
      </c>
      <c r="B1291" s="100" t="s">
        <v>287</v>
      </c>
      <c r="C1291" s="63">
        <v>1100000</v>
      </c>
    </row>
    <row r="1292" spans="1:3" s="53" customFormat="1" x14ac:dyDescent="0.2">
      <c r="A1292" s="66">
        <v>412900</v>
      </c>
      <c r="B1292" s="100" t="s">
        <v>306</v>
      </c>
      <c r="C1292" s="63">
        <v>700</v>
      </c>
    </row>
    <row r="1293" spans="1:3" s="65" customFormat="1" ht="38.25" customHeight="1" x14ac:dyDescent="0.2">
      <c r="A1293" s="67">
        <v>418000</v>
      </c>
      <c r="B1293" s="64" t="s">
        <v>203</v>
      </c>
      <c r="C1293" s="106">
        <f t="shared" ref="C1293" si="178">C1294</f>
        <v>14000</v>
      </c>
    </row>
    <row r="1294" spans="1:3" s="53" customFormat="1" x14ac:dyDescent="0.2">
      <c r="A1294" s="66">
        <v>418200</v>
      </c>
      <c r="B1294" s="61" t="s">
        <v>140</v>
      </c>
      <c r="C1294" s="63">
        <v>14000</v>
      </c>
    </row>
    <row r="1295" spans="1:3" s="53" customFormat="1" x14ac:dyDescent="0.2">
      <c r="A1295" s="88"/>
      <c r="B1295" s="102" t="s">
        <v>222</v>
      </c>
      <c r="C1295" s="107">
        <f>C1278+0+0</f>
        <v>1555600</v>
      </c>
    </row>
    <row r="1296" spans="1:3" s="53" customFormat="1" x14ac:dyDescent="0.2">
      <c r="A1296" s="72"/>
      <c r="B1296" s="55"/>
      <c r="C1296" s="94"/>
    </row>
    <row r="1297" spans="1:3" s="53" customFormat="1" x14ac:dyDescent="0.2">
      <c r="A1297" s="70"/>
      <c r="B1297" s="55"/>
      <c r="C1297" s="105"/>
    </row>
    <row r="1298" spans="1:3" s="53" customFormat="1" ht="19.5" x14ac:dyDescent="0.2">
      <c r="A1298" s="66" t="s">
        <v>578</v>
      </c>
      <c r="B1298" s="64"/>
      <c r="C1298" s="105"/>
    </row>
    <row r="1299" spans="1:3" s="53" customFormat="1" ht="19.5" x14ac:dyDescent="0.2">
      <c r="A1299" s="66" t="s">
        <v>234</v>
      </c>
      <c r="B1299" s="64"/>
      <c r="C1299" s="105"/>
    </row>
    <row r="1300" spans="1:3" s="53" customFormat="1" ht="19.5" x14ac:dyDescent="0.2">
      <c r="A1300" s="66" t="s">
        <v>349</v>
      </c>
      <c r="B1300" s="64"/>
      <c r="C1300" s="105"/>
    </row>
    <row r="1301" spans="1:3" s="53" customFormat="1" ht="19.5" x14ac:dyDescent="0.2">
      <c r="A1301" s="66" t="s">
        <v>514</v>
      </c>
      <c r="B1301" s="64"/>
      <c r="C1301" s="105"/>
    </row>
    <row r="1302" spans="1:3" s="53" customFormat="1" x14ac:dyDescent="0.2">
      <c r="A1302" s="66"/>
      <c r="B1302" s="57"/>
      <c r="C1302" s="94"/>
    </row>
    <row r="1303" spans="1:3" s="53" customFormat="1" ht="19.5" x14ac:dyDescent="0.2">
      <c r="A1303" s="67">
        <v>410000</v>
      </c>
      <c r="B1303" s="59" t="s">
        <v>83</v>
      </c>
      <c r="C1303" s="106">
        <f>C1304+C1309+0+C1332+C1324+C1330</f>
        <v>8364799.9999999991</v>
      </c>
    </row>
    <row r="1304" spans="1:3" s="53" customFormat="1" ht="19.5" x14ac:dyDescent="0.2">
      <c r="A1304" s="67">
        <v>411000</v>
      </c>
      <c r="B1304" s="59" t="s">
        <v>194</v>
      </c>
      <c r="C1304" s="106">
        <f t="shared" ref="C1304" si="179">SUM(C1305:C1308)</f>
        <v>6021000</v>
      </c>
    </row>
    <row r="1305" spans="1:3" s="53" customFormat="1" x14ac:dyDescent="0.2">
      <c r="A1305" s="66">
        <v>411100</v>
      </c>
      <c r="B1305" s="62" t="s">
        <v>84</v>
      </c>
      <c r="C1305" s="63">
        <v>5600000</v>
      </c>
    </row>
    <row r="1306" spans="1:3" s="53" customFormat="1" x14ac:dyDescent="0.2">
      <c r="A1306" s="66">
        <v>411200</v>
      </c>
      <c r="B1306" s="62" t="s">
        <v>207</v>
      </c>
      <c r="C1306" s="63">
        <v>241000</v>
      </c>
    </row>
    <row r="1307" spans="1:3" s="53" customFormat="1" ht="37.5" x14ac:dyDescent="0.2">
      <c r="A1307" s="66">
        <v>411300</v>
      </c>
      <c r="B1307" s="62" t="s">
        <v>85</v>
      </c>
      <c r="C1307" s="63">
        <v>105000</v>
      </c>
    </row>
    <row r="1308" spans="1:3" s="53" customFormat="1" x14ac:dyDescent="0.2">
      <c r="A1308" s="66">
        <v>411400</v>
      </c>
      <c r="B1308" s="62" t="s">
        <v>86</v>
      </c>
      <c r="C1308" s="63">
        <v>75000</v>
      </c>
    </row>
    <row r="1309" spans="1:3" s="53" customFormat="1" ht="19.5" x14ac:dyDescent="0.2">
      <c r="A1309" s="67">
        <v>412000</v>
      </c>
      <c r="B1309" s="64" t="s">
        <v>199</v>
      </c>
      <c r="C1309" s="106">
        <f>SUM(C1310:C1323)</f>
        <v>2201799.9999999991</v>
      </c>
    </row>
    <row r="1310" spans="1:3" s="53" customFormat="1" x14ac:dyDescent="0.2">
      <c r="A1310" s="66">
        <v>412100</v>
      </c>
      <c r="B1310" s="62" t="s">
        <v>87</v>
      </c>
      <c r="C1310" s="63">
        <v>108000</v>
      </c>
    </row>
    <row r="1311" spans="1:3" s="53" customFormat="1" x14ac:dyDescent="0.2">
      <c r="A1311" s="66">
        <v>412200</v>
      </c>
      <c r="B1311" s="62" t="s">
        <v>208</v>
      </c>
      <c r="C1311" s="63">
        <v>65000</v>
      </c>
    </row>
    <row r="1312" spans="1:3" s="53" customFormat="1" x14ac:dyDescent="0.2">
      <c r="A1312" s="66">
        <v>412300</v>
      </c>
      <c r="B1312" s="62" t="s">
        <v>88</v>
      </c>
      <c r="C1312" s="63">
        <v>80000</v>
      </c>
    </row>
    <row r="1313" spans="1:3" s="53" customFormat="1" x14ac:dyDescent="0.2">
      <c r="A1313" s="66">
        <v>412500</v>
      </c>
      <c r="B1313" s="62" t="s">
        <v>90</v>
      </c>
      <c r="C1313" s="63">
        <v>40000</v>
      </c>
    </row>
    <row r="1314" spans="1:3" s="53" customFormat="1" x14ac:dyDescent="0.2">
      <c r="A1314" s="66">
        <v>412600</v>
      </c>
      <c r="B1314" s="62" t="s">
        <v>209</v>
      </c>
      <c r="C1314" s="63">
        <v>65000</v>
      </c>
    </row>
    <row r="1315" spans="1:3" s="53" customFormat="1" x14ac:dyDescent="0.2">
      <c r="A1315" s="66">
        <v>412700</v>
      </c>
      <c r="B1315" s="62" t="s">
        <v>196</v>
      </c>
      <c r="C1315" s="63">
        <v>1350299.9999999993</v>
      </c>
    </row>
    <row r="1316" spans="1:3" s="53" customFormat="1" x14ac:dyDescent="0.2">
      <c r="A1316" s="66">
        <v>412700</v>
      </c>
      <c r="B1316" s="62" t="s">
        <v>579</v>
      </c>
      <c r="C1316" s="63">
        <v>45000</v>
      </c>
    </row>
    <row r="1317" spans="1:3" s="53" customFormat="1" x14ac:dyDescent="0.2">
      <c r="A1317" s="66">
        <v>412700</v>
      </c>
      <c r="B1317" s="62" t="s">
        <v>353</v>
      </c>
      <c r="C1317" s="63">
        <v>200000.00000000003</v>
      </c>
    </row>
    <row r="1318" spans="1:3" s="53" customFormat="1" x14ac:dyDescent="0.2">
      <c r="A1318" s="66">
        <v>412900</v>
      </c>
      <c r="B1318" s="100" t="s">
        <v>515</v>
      </c>
      <c r="C1318" s="63">
        <v>3000</v>
      </c>
    </row>
    <row r="1319" spans="1:3" s="53" customFormat="1" x14ac:dyDescent="0.2">
      <c r="A1319" s="66">
        <v>412900</v>
      </c>
      <c r="B1319" s="100" t="s">
        <v>287</v>
      </c>
      <c r="C1319" s="63">
        <v>195499.99999999997</v>
      </c>
    </row>
    <row r="1320" spans="1:3" s="53" customFormat="1" x14ac:dyDescent="0.2">
      <c r="A1320" s="66">
        <v>412900</v>
      </c>
      <c r="B1320" s="100" t="s">
        <v>304</v>
      </c>
      <c r="C1320" s="63">
        <v>4000</v>
      </c>
    </row>
    <row r="1321" spans="1:3" s="53" customFormat="1" x14ac:dyDescent="0.2">
      <c r="A1321" s="66">
        <v>412900</v>
      </c>
      <c r="B1321" s="100" t="s">
        <v>305</v>
      </c>
      <c r="C1321" s="63">
        <v>3000</v>
      </c>
    </row>
    <row r="1322" spans="1:3" s="53" customFormat="1" x14ac:dyDescent="0.2">
      <c r="A1322" s="66">
        <v>412900</v>
      </c>
      <c r="B1322" s="62" t="s">
        <v>306</v>
      </c>
      <c r="C1322" s="63">
        <v>12000</v>
      </c>
    </row>
    <row r="1323" spans="1:3" s="53" customFormat="1" x14ac:dyDescent="0.2">
      <c r="A1323" s="66">
        <v>412900</v>
      </c>
      <c r="B1323" s="62" t="s">
        <v>289</v>
      </c>
      <c r="C1323" s="63">
        <v>31000</v>
      </c>
    </row>
    <row r="1324" spans="1:3" s="65" customFormat="1" ht="19.5" x14ac:dyDescent="0.2">
      <c r="A1324" s="67">
        <v>415000</v>
      </c>
      <c r="B1324" s="64" t="s">
        <v>48</v>
      </c>
      <c r="C1324" s="106">
        <f>SUM(C1325:C1329)</f>
        <v>100000</v>
      </c>
    </row>
    <row r="1325" spans="1:3" s="53" customFormat="1" x14ac:dyDescent="0.2">
      <c r="A1325" s="21">
        <v>415100</v>
      </c>
      <c r="B1325" s="62" t="s">
        <v>258</v>
      </c>
      <c r="C1325" s="105">
        <v>50000</v>
      </c>
    </row>
    <row r="1326" spans="1:3" s="53" customFormat="1" x14ac:dyDescent="0.2">
      <c r="A1326" s="66">
        <v>415200</v>
      </c>
      <c r="B1326" s="62" t="s">
        <v>277</v>
      </c>
      <c r="C1326" s="63">
        <v>9500</v>
      </c>
    </row>
    <row r="1327" spans="1:3" s="53" customFormat="1" x14ac:dyDescent="0.2">
      <c r="A1327" s="66">
        <v>415200</v>
      </c>
      <c r="B1327" s="62" t="s">
        <v>251</v>
      </c>
      <c r="C1327" s="63">
        <v>7500</v>
      </c>
    </row>
    <row r="1328" spans="1:3" s="53" customFormat="1" x14ac:dyDescent="0.2">
      <c r="A1328" s="66">
        <v>415200</v>
      </c>
      <c r="B1328" s="62" t="s">
        <v>278</v>
      </c>
      <c r="C1328" s="63">
        <v>8000</v>
      </c>
    </row>
    <row r="1329" spans="1:3" s="53" customFormat="1" x14ac:dyDescent="0.2">
      <c r="A1329" s="66">
        <v>415200</v>
      </c>
      <c r="B1329" s="62" t="s">
        <v>252</v>
      </c>
      <c r="C1329" s="63">
        <v>25000</v>
      </c>
    </row>
    <row r="1330" spans="1:3" s="65" customFormat="1" ht="38.25" customHeight="1" x14ac:dyDescent="0.2">
      <c r="A1330" s="67">
        <v>418000</v>
      </c>
      <c r="B1330" s="64" t="s">
        <v>203</v>
      </c>
      <c r="C1330" s="106">
        <f t="shared" ref="C1330" si="180">C1331</f>
        <v>2000</v>
      </c>
    </row>
    <row r="1331" spans="1:3" s="53" customFormat="1" x14ac:dyDescent="0.2">
      <c r="A1331" s="66">
        <v>418400</v>
      </c>
      <c r="B1331" s="62" t="s">
        <v>141</v>
      </c>
      <c r="C1331" s="63">
        <v>2000</v>
      </c>
    </row>
    <row r="1332" spans="1:3" s="65" customFormat="1" ht="19.5" x14ac:dyDescent="0.2">
      <c r="A1332" s="67">
        <v>419000</v>
      </c>
      <c r="B1332" s="64" t="s">
        <v>204</v>
      </c>
      <c r="C1332" s="106">
        <f t="shared" ref="C1332" si="181">C1333</f>
        <v>40000</v>
      </c>
    </row>
    <row r="1333" spans="1:3" s="53" customFormat="1" x14ac:dyDescent="0.2">
      <c r="A1333" s="66">
        <v>419100</v>
      </c>
      <c r="B1333" s="62" t="s">
        <v>204</v>
      </c>
      <c r="C1333" s="63">
        <v>40000</v>
      </c>
    </row>
    <row r="1334" spans="1:3" s="53" customFormat="1" ht="19.5" x14ac:dyDescent="0.2">
      <c r="A1334" s="67">
        <v>510000</v>
      </c>
      <c r="B1334" s="64" t="s">
        <v>146</v>
      </c>
      <c r="C1334" s="106">
        <f>C1335+C1340+C1338</f>
        <v>328999.99999999994</v>
      </c>
    </row>
    <row r="1335" spans="1:3" s="53" customFormat="1" ht="19.5" x14ac:dyDescent="0.2">
      <c r="A1335" s="67">
        <v>511000</v>
      </c>
      <c r="B1335" s="64" t="s">
        <v>147</v>
      </c>
      <c r="C1335" s="106">
        <f>SUM(C1336:C1337)</f>
        <v>314999.99999999994</v>
      </c>
    </row>
    <row r="1336" spans="1:3" s="53" customFormat="1" x14ac:dyDescent="0.2">
      <c r="A1336" s="66">
        <v>511300</v>
      </c>
      <c r="B1336" s="62" t="s">
        <v>150</v>
      </c>
      <c r="C1336" s="63">
        <v>314999.99999999994</v>
      </c>
    </row>
    <row r="1337" spans="1:3" s="53" customFormat="1" x14ac:dyDescent="0.2">
      <c r="A1337" s="66">
        <v>511700</v>
      </c>
      <c r="B1337" s="62" t="s">
        <v>153</v>
      </c>
      <c r="C1337" s="63">
        <v>0</v>
      </c>
    </row>
    <row r="1338" spans="1:3" s="65" customFormat="1" ht="19.5" x14ac:dyDescent="0.2">
      <c r="A1338" s="67">
        <v>513000</v>
      </c>
      <c r="B1338" s="64" t="s">
        <v>155</v>
      </c>
      <c r="C1338" s="106">
        <f t="shared" ref="C1338" si="182">C1339</f>
        <v>0</v>
      </c>
    </row>
    <row r="1339" spans="1:3" s="53" customFormat="1" x14ac:dyDescent="0.2">
      <c r="A1339" s="66">
        <v>513700</v>
      </c>
      <c r="B1339" s="62" t="s">
        <v>317</v>
      </c>
      <c r="C1339" s="63">
        <v>0</v>
      </c>
    </row>
    <row r="1340" spans="1:3" s="65" customFormat="1" ht="19.5" x14ac:dyDescent="0.2">
      <c r="A1340" s="67">
        <v>516000</v>
      </c>
      <c r="B1340" s="64" t="s">
        <v>157</v>
      </c>
      <c r="C1340" s="106">
        <f t="shared" ref="C1340" si="183">C1341</f>
        <v>14000</v>
      </c>
    </row>
    <row r="1341" spans="1:3" s="53" customFormat="1" x14ac:dyDescent="0.2">
      <c r="A1341" s="66">
        <v>516100</v>
      </c>
      <c r="B1341" s="62" t="s">
        <v>157</v>
      </c>
      <c r="C1341" s="63">
        <v>14000</v>
      </c>
    </row>
    <row r="1342" spans="1:3" s="65" customFormat="1" ht="19.5" x14ac:dyDescent="0.2">
      <c r="A1342" s="67">
        <v>630000</v>
      </c>
      <c r="B1342" s="64" t="s">
        <v>184</v>
      </c>
      <c r="C1342" s="106">
        <f>C1343+C1346</f>
        <v>851100</v>
      </c>
    </row>
    <row r="1343" spans="1:3" s="65" customFormat="1" ht="19.5" x14ac:dyDescent="0.2">
      <c r="A1343" s="67">
        <v>631000</v>
      </c>
      <c r="B1343" s="64" t="s">
        <v>120</v>
      </c>
      <c r="C1343" s="106">
        <f>SUM(C1344:C1345)</f>
        <v>51100</v>
      </c>
    </row>
    <row r="1344" spans="1:3" s="53" customFormat="1" x14ac:dyDescent="0.2">
      <c r="A1344" s="66">
        <v>631300</v>
      </c>
      <c r="B1344" s="62" t="s">
        <v>188</v>
      </c>
      <c r="C1344" s="63">
        <v>26100</v>
      </c>
    </row>
    <row r="1345" spans="1:3" s="53" customFormat="1" x14ac:dyDescent="0.2">
      <c r="A1345" s="66">
        <v>631900</v>
      </c>
      <c r="B1345" s="62" t="s">
        <v>354</v>
      </c>
      <c r="C1345" s="63">
        <v>25000</v>
      </c>
    </row>
    <row r="1346" spans="1:3" s="65" customFormat="1" ht="18.75" customHeight="1" x14ac:dyDescent="0.2">
      <c r="A1346" s="67">
        <v>638000</v>
      </c>
      <c r="B1346" s="64" t="s">
        <v>121</v>
      </c>
      <c r="C1346" s="106">
        <f t="shared" ref="C1346" si="184">C1347+C1348</f>
        <v>800000</v>
      </c>
    </row>
    <row r="1347" spans="1:3" s="53" customFormat="1" x14ac:dyDescent="0.2">
      <c r="A1347" s="66">
        <v>638100</v>
      </c>
      <c r="B1347" s="62" t="s">
        <v>189</v>
      </c>
      <c r="C1347" s="63">
        <v>475000</v>
      </c>
    </row>
    <row r="1348" spans="1:3" s="53" customFormat="1" x14ac:dyDescent="0.2">
      <c r="A1348" s="66">
        <v>638200</v>
      </c>
      <c r="B1348" s="62" t="s">
        <v>190</v>
      </c>
      <c r="C1348" s="63">
        <v>325000</v>
      </c>
    </row>
    <row r="1349" spans="1:3" s="53" customFormat="1" x14ac:dyDescent="0.2">
      <c r="A1349" s="108"/>
      <c r="B1349" s="102" t="s">
        <v>222</v>
      </c>
      <c r="C1349" s="107">
        <f>C1303+C1334+C1342+0</f>
        <v>9544899.9999999981</v>
      </c>
    </row>
    <row r="1350" spans="1:3" s="53" customFormat="1" x14ac:dyDescent="0.2">
      <c r="A1350" s="70"/>
      <c r="B1350" s="55"/>
      <c r="C1350" s="105"/>
    </row>
    <row r="1351" spans="1:3" s="53" customFormat="1" ht="19.5" x14ac:dyDescent="0.2">
      <c r="A1351" s="66" t="s">
        <v>580</v>
      </c>
      <c r="B1351" s="64"/>
      <c r="C1351" s="105"/>
    </row>
    <row r="1352" spans="1:3" s="53" customFormat="1" ht="19.5" x14ac:dyDescent="0.2">
      <c r="A1352" s="66" t="s">
        <v>234</v>
      </c>
      <c r="B1352" s="64"/>
      <c r="C1352" s="105"/>
    </row>
    <row r="1353" spans="1:3" s="53" customFormat="1" ht="19.5" x14ac:dyDescent="0.2">
      <c r="A1353" s="66" t="s">
        <v>327</v>
      </c>
      <c r="B1353" s="64"/>
      <c r="C1353" s="105"/>
    </row>
    <row r="1354" spans="1:3" s="53" customFormat="1" ht="19.5" x14ac:dyDescent="0.2">
      <c r="A1354" s="66" t="s">
        <v>581</v>
      </c>
      <c r="B1354" s="64"/>
      <c r="C1354" s="105"/>
    </row>
    <row r="1355" spans="1:3" s="53" customFormat="1" x14ac:dyDescent="0.2">
      <c r="A1355" s="66"/>
      <c r="B1355" s="57"/>
      <c r="C1355" s="94"/>
    </row>
    <row r="1356" spans="1:3" s="53" customFormat="1" ht="19.5" x14ac:dyDescent="0.2">
      <c r="A1356" s="67">
        <v>410000</v>
      </c>
      <c r="B1356" s="59" t="s">
        <v>83</v>
      </c>
      <c r="C1356" s="106">
        <f t="shared" ref="C1356" si="185">C1357+C1362+C1375</f>
        <v>26430800</v>
      </c>
    </row>
    <row r="1357" spans="1:3" s="53" customFormat="1" ht="19.5" x14ac:dyDescent="0.2">
      <c r="A1357" s="67">
        <v>411000</v>
      </c>
      <c r="B1357" s="59" t="s">
        <v>194</v>
      </c>
      <c r="C1357" s="106">
        <f t="shared" ref="C1357" si="186">SUM(C1358:C1361)</f>
        <v>22735100</v>
      </c>
    </row>
    <row r="1358" spans="1:3" s="53" customFormat="1" x14ac:dyDescent="0.2">
      <c r="A1358" s="66">
        <v>411100</v>
      </c>
      <c r="B1358" s="62" t="s">
        <v>84</v>
      </c>
      <c r="C1358" s="63">
        <v>21102000</v>
      </c>
    </row>
    <row r="1359" spans="1:3" s="53" customFormat="1" x14ac:dyDescent="0.2">
      <c r="A1359" s="66">
        <v>411200</v>
      </c>
      <c r="B1359" s="62" t="s">
        <v>207</v>
      </c>
      <c r="C1359" s="63">
        <v>618100</v>
      </c>
    </row>
    <row r="1360" spans="1:3" s="53" customFormat="1" ht="37.5" x14ac:dyDescent="0.2">
      <c r="A1360" s="66">
        <v>411300</v>
      </c>
      <c r="B1360" s="62" t="s">
        <v>85</v>
      </c>
      <c r="C1360" s="63">
        <v>700000</v>
      </c>
    </row>
    <row r="1361" spans="1:3" s="53" customFormat="1" x14ac:dyDescent="0.2">
      <c r="A1361" s="66">
        <v>411400</v>
      </c>
      <c r="B1361" s="62" t="s">
        <v>86</v>
      </c>
      <c r="C1361" s="63">
        <v>315000</v>
      </c>
    </row>
    <row r="1362" spans="1:3" s="53" customFormat="1" ht="19.5" x14ac:dyDescent="0.2">
      <c r="A1362" s="67">
        <v>412000</v>
      </c>
      <c r="B1362" s="64" t="s">
        <v>199</v>
      </c>
      <c r="C1362" s="106">
        <f t="shared" ref="C1362" si="187">SUM(C1363:C1374)</f>
        <v>3690700</v>
      </c>
    </row>
    <row r="1363" spans="1:3" s="53" customFormat="1" x14ac:dyDescent="0.2">
      <c r="A1363" s="66">
        <v>412100</v>
      </c>
      <c r="B1363" s="62" t="s">
        <v>87</v>
      </c>
      <c r="C1363" s="63">
        <v>580000</v>
      </c>
    </row>
    <row r="1364" spans="1:3" s="53" customFormat="1" x14ac:dyDescent="0.2">
      <c r="A1364" s="66">
        <v>412200</v>
      </c>
      <c r="B1364" s="62" t="s">
        <v>208</v>
      </c>
      <c r="C1364" s="63">
        <v>2420000</v>
      </c>
    </row>
    <row r="1365" spans="1:3" s="53" customFormat="1" x14ac:dyDescent="0.2">
      <c r="A1365" s="66">
        <v>412300</v>
      </c>
      <c r="B1365" s="62" t="s">
        <v>88</v>
      </c>
      <c r="C1365" s="63">
        <v>200000</v>
      </c>
    </row>
    <row r="1366" spans="1:3" s="53" customFormat="1" x14ac:dyDescent="0.2">
      <c r="A1366" s="66">
        <v>412500</v>
      </c>
      <c r="B1366" s="62" t="s">
        <v>90</v>
      </c>
      <c r="C1366" s="63">
        <v>160000</v>
      </c>
    </row>
    <row r="1367" spans="1:3" s="53" customFormat="1" x14ac:dyDescent="0.2">
      <c r="A1367" s="66">
        <v>412600</v>
      </c>
      <c r="B1367" s="62" t="s">
        <v>209</v>
      </c>
      <c r="C1367" s="63">
        <v>80000</v>
      </c>
    </row>
    <row r="1368" spans="1:3" s="53" customFormat="1" x14ac:dyDescent="0.2">
      <c r="A1368" s="66">
        <v>412700</v>
      </c>
      <c r="B1368" s="62" t="s">
        <v>196</v>
      </c>
      <c r="C1368" s="63">
        <v>160000</v>
      </c>
    </row>
    <row r="1369" spans="1:3" s="53" customFormat="1" x14ac:dyDescent="0.2">
      <c r="A1369" s="66">
        <v>412900</v>
      </c>
      <c r="B1369" s="100" t="s">
        <v>515</v>
      </c>
      <c r="C1369" s="63">
        <v>3000</v>
      </c>
    </row>
    <row r="1370" spans="1:3" s="53" customFormat="1" x14ac:dyDescent="0.2">
      <c r="A1370" s="66">
        <v>412900</v>
      </c>
      <c r="B1370" s="100" t="s">
        <v>287</v>
      </c>
      <c r="C1370" s="63">
        <v>18000</v>
      </c>
    </row>
    <row r="1371" spans="1:3" s="53" customFormat="1" x14ac:dyDescent="0.2">
      <c r="A1371" s="66">
        <v>412900</v>
      </c>
      <c r="B1371" s="100" t="s">
        <v>304</v>
      </c>
      <c r="C1371" s="63">
        <v>3000.0000000000005</v>
      </c>
    </row>
    <row r="1372" spans="1:3" s="53" customFormat="1" x14ac:dyDescent="0.2">
      <c r="A1372" s="66">
        <v>412900</v>
      </c>
      <c r="B1372" s="100" t="s">
        <v>305</v>
      </c>
      <c r="C1372" s="63">
        <v>18000.000000000004</v>
      </c>
    </row>
    <row r="1373" spans="1:3" s="53" customFormat="1" x14ac:dyDescent="0.2">
      <c r="A1373" s="66">
        <v>412900</v>
      </c>
      <c r="B1373" s="100" t="s">
        <v>306</v>
      </c>
      <c r="C1373" s="63">
        <v>44700</v>
      </c>
    </row>
    <row r="1374" spans="1:3" s="53" customFormat="1" x14ac:dyDescent="0.2">
      <c r="A1374" s="66">
        <v>412900</v>
      </c>
      <c r="B1374" s="62" t="s">
        <v>289</v>
      </c>
      <c r="C1374" s="63">
        <v>4000</v>
      </c>
    </row>
    <row r="1375" spans="1:3" s="65" customFormat="1" ht="19.5" x14ac:dyDescent="0.2">
      <c r="A1375" s="67">
        <v>413000</v>
      </c>
      <c r="B1375" s="64" t="s">
        <v>200</v>
      </c>
      <c r="C1375" s="106">
        <f t="shared" ref="C1375" si="188">C1376</f>
        <v>5000</v>
      </c>
    </row>
    <row r="1376" spans="1:3" s="53" customFormat="1" x14ac:dyDescent="0.2">
      <c r="A1376" s="66">
        <v>413900</v>
      </c>
      <c r="B1376" s="62" t="s">
        <v>95</v>
      </c>
      <c r="C1376" s="63">
        <v>5000</v>
      </c>
    </row>
    <row r="1377" spans="1:3" s="65" customFormat="1" ht="19.5" x14ac:dyDescent="0.2">
      <c r="A1377" s="67">
        <v>510000</v>
      </c>
      <c r="B1377" s="64" t="s">
        <v>146</v>
      </c>
      <c r="C1377" s="106">
        <f>C1378+C1382</f>
        <v>5107800</v>
      </c>
    </row>
    <row r="1378" spans="1:3" s="65" customFormat="1" ht="19.5" x14ac:dyDescent="0.2">
      <c r="A1378" s="67">
        <v>511000</v>
      </c>
      <c r="B1378" s="64" t="s">
        <v>147</v>
      </c>
      <c r="C1378" s="106">
        <f>C1380+C1381+0+C1379</f>
        <v>5068400</v>
      </c>
    </row>
    <row r="1379" spans="1:3" s="53" customFormat="1" x14ac:dyDescent="0.2">
      <c r="A1379" s="21">
        <v>511200</v>
      </c>
      <c r="B1379" s="62" t="s">
        <v>149</v>
      </c>
      <c r="C1379" s="63">
        <v>0</v>
      </c>
    </row>
    <row r="1380" spans="1:3" s="53" customFormat="1" x14ac:dyDescent="0.2">
      <c r="A1380" s="66">
        <v>511300</v>
      </c>
      <c r="B1380" s="62" t="s">
        <v>150</v>
      </c>
      <c r="C1380" s="63">
        <v>4948400</v>
      </c>
    </row>
    <row r="1381" spans="1:3" s="53" customFormat="1" x14ac:dyDescent="0.2">
      <c r="A1381" s="66">
        <v>511700</v>
      </c>
      <c r="B1381" s="62" t="s">
        <v>153</v>
      </c>
      <c r="C1381" s="63">
        <v>120000</v>
      </c>
    </row>
    <row r="1382" spans="1:3" s="65" customFormat="1" ht="19.5" x14ac:dyDescent="0.2">
      <c r="A1382" s="67">
        <v>513000</v>
      </c>
      <c r="B1382" s="64" t="s">
        <v>155</v>
      </c>
      <c r="C1382" s="106">
        <f t="shared" ref="C1382" si="189">C1383</f>
        <v>39400</v>
      </c>
    </row>
    <row r="1383" spans="1:3" s="53" customFormat="1" x14ac:dyDescent="0.2">
      <c r="A1383" s="66">
        <v>513700</v>
      </c>
      <c r="B1383" s="62" t="s">
        <v>156</v>
      </c>
      <c r="C1383" s="63">
        <v>39400</v>
      </c>
    </row>
    <row r="1384" spans="1:3" s="65" customFormat="1" ht="19.5" x14ac:dyDescent="0.2">
      <c r="A1384" s="67">
        <v>630000</v>
      </c>
      <c r="B1384" s="64" t="s">
        <v>184</v>
      </c>
      <c r="C1384" s="106">
        <f t="shared" ref="C1384" si="190">C1385+C1387</f>
        <v>739600</v>
      </c>
    </row>
    <row r="1385" spans="1:3" s="65" customFormat="1" ht="19.5" x14ac:dyDescent="0.2">
      <c r="A1385" s="67">
        <v>631000</v>
      </c>
      <c r="B1385" s="64" t="s">
        <v>120</v>
      </c>
      <c r="C1385" s="106">
        <f t="shared" ref="C1385" si="191">C1386</f>
        <v>99600</v>
      </c>
    </row>
    <row r="1386" spans="1:3" s="53" customFormat="1" x14ac:dyDescent="0.2">
      <c r="A1386" s="66">
        <v>631900</v>
      </c>
      <c r="B1386" s="62" t="s">
        <v>347</v>
      </c>
      <c r="C1386" s="63">
        <v>99600</v>
      </c>
    </row>
    <row r="1387" spans="1:3" s="65" customFormat="1" ht="19.5" x14ac:dyDescent="0.2">
      <c r="A1387" s="67">
        <v>638000</v>
      </c>
      <c r="B1387" s="64" t="s">
        <v>121</v>
      </c>
      <c r="C1387" s="106">
        <f t="shared" ref="C1387" si="192">C1388</f>
        <v>640000</v>
      </c>
    </row>
    <row r="1388" spans="1:3" s="53" customFormat="1" x14ac:dyDescent="0.2">
      <c r="A1388" s="66">
        <v>638100</v>
      </c>
      <c r="B1388" s="62" t="s">
        <v>189</v>
      </c>
      <c r="C1388" s="63">
        <v>640000</v>
      </c>
    </row>
    <row r="1389" spans="1:3" s="53" customFormat="1" x14ac:dyDescent="0.2">
      <c r="A1389" s="88"/>
      <c r="B1389" s="102" t="s">
        <v>222</v>
      </c>
      <c r="C1389" s="107">
        <f>C1356+C1384+C1377</f>
        <v>32278200</v>
      </c>
    </row>
    <row r="1390" spans="1:3" s="53" customFormat="1" x14ac:dyDescent="0.2">
      <c r="A1390" s="72"/>
      <c r="B1390" s="55"/>
      <c r="C1390" s="94"/>
    </row>
    <row r="1391" spans="1:3" s="53" customFormat="1" x14ac:dyDescent="0.2">
      <c r="A1391" s="70"/>
      <c r="B1391" s="55"/>
      <c r="C1391" s="105"/>
    </row>
    <row r="1392" spans="1:3" s="53" customFormat="1" ht="19.5" x14ac:dyDescent="0.2">
      <c r="A1392" s="66" t="s">
        <v>582</v>
      </c>
      <c r="B1392" s="64"/>
      <c r="C1392" s="105"/>
    </row>
    <row r="1393" spans="1:3" s="53" customFormat="1" ht="19.5" x14ac:dyDescent="0.2">
      <c r="A1393" s="66" t="s">
        <v>234</v>
      </c>
      <c r="B1393" s="64"/>
      <c r="C1393" s="105"/>
    </row>
    <row r="1394" spans="1:3" s="53" customFormat="1" ht="19.5" x14ac:dyDescent="0.2">
      <c r="A1394" s="66" t="s">
        <v>329</v>
      </c>
      <c r="B1394" s="64"/>
      <c r="C1394" s="105"/>
    </row>
    <row r="1395" spans="1:3" s="53" customFormat="1" ht="19.5" x14ac:dyDescent="0.2">
      <c r="A1395" s="66" t="s">
        <v>514</v>
      </c>
      <c r="B1395" s="64"/>
      <c r="C1395" s="105"/>
    </row>
    <row r="1396" spans="1:3" s="53" customFormat="1" x14ac:dyDescent="0.2">
      <c r="A1396" s="66"/>
      <c r="B1396" s="57"/>
      <c r="C1396" s="94"/>
    </row>
    <row r="1397" spans="1:3" s="53" customFormat="1" ht="19.5" x14ac:dyDescent="0.2">
      <c r="A1397" s="67">
        <v>410000</v>
      </c>
      <c r="B1397" s="59" t="s">
        <v>83</v>
      </c>
      <c r="C1397" s="106">
        <f t="shared" ref="C1397" si="193">C1398+C1403</f>
        <v>446100.00000000029</v>
      </c>
    </row>
    <row r="1398" spans="1:3" s="53" customFormat="1" ht="19.5" x14ac:dyDescent="0.2">
      <c r="A1398" s="67">
        <v>411000</v>
      </c>
      <c r="B1398" s="59" t="s">
        <v>194</v>
      </c>
      <c r="C1398" s="106">
        <f t="shared" ref="C1398" si="194">SUM(C1399:C1402)</f>
        <v>413500.00000000029</v>
      </c>
    </row>
    <row r="1399" spans="1:3" s="53" customFormat="1" x14ac:dyDescent="0.2">
      <c r="A1399" s="66">
        <v>411100</v>
      </c>
      <c r="B1399" s="62" t="s">
        <v>84</v>
      </c>
      <c r="C1399" s="63">
        <v>377000.00000000029</v>
      </c>
    </row>
    <row r="1400" spans="1:3" s="53" customFormat="1" x14ac:dyDescent="0.2">
      <c r="A1400" s="66">
        <v>411200</v>
      </c>
      <c r="B1400" s="62" t="s">
        <v>207</v>
      </c>
      <c r="C1400" s="63">
        <v>16500</v>
      </c>
    </row>
    <row r="1401" spans="1:3" s="53" customFormat="1" ht="37.5" x14ac:dyDescent="0.2">
      <c r="A1401" s="66">
        <v>411300</v>
      </c>
      <c r="B1401" s="62" t="s">
        <v>85</v>
      </c>
      <c r="C1401" s="63">
        <v>15000</v>
      </c>
    </row>
    <row r="1402" spans="1:3" s="53" customFormat="1" x14ac:dyDescent="0.2">
      <c r="A1402" s="66">
        <v>411400</v>
      </c>
      <c r="B1402" s="62" t="s">
        <v>86</v>
      </c>
      <c r="C1402" s="63">
        <v>5000</v>
      </c>
    </row>
    <row r="1403" spans="1:3" s="53" customFormat="1" ht="19.5" x14ac:dyDescent="0.2">
      <c r="A1403" s="67">
        <v>412000</v>
      </c>
      <c r="B1403" s="64" t="s">
        <v>199</v>
      </c>
      <c r="C1403" s="106">
        <f>SUM(C1404:C1414)</f>
        <v>32600</v>
      </c>
    </row>
    <row r="1404" spans="1:3" s="53" customFormat="1" x14ac:dyDescent="0.2">
      <c r="A1404" s="66">
        <v>412100</v>
      </c>
      <c r="B1404" s="62" t="s">
        <v>87</v>
      </c>
      <c r="C1404" s="63">
        <v>1600</v>
      </c>
    </row>
    <row r="1405" spans="1:3" s="53" customFormat="1" x14ac:dyDescent="0.2">
      <c r="A1405" s="66">
        <v>412200</v>
      </c>
      <c r="B1405" s="62" t="s">
        <v>208</v>
      </c>
      <c r="C1405" s="63">
        <v>13000</v>
      </c>
    </row>
    <row r="1406" spans="1:3" s="53" customFormat="1" x14ac:dyDescent="0.2">
      <c r="A1406" s="66">
        <v>412300</v>
      </c>
      <c r="B1406" s="62" t="s">
        <v>88</v>
      </c>
      <c r="C1406" s="63">
        <v>2600</v>
      </c>
    </row>
    <row r="1407" spans="1:3" s="53" customFormat="1" x14ac:dyDescent="0.2">
      <c r="A1407" s="66">
        <v>412500</v>
      </c>
      <c r="B1407" s="62" t="s">
        <v>90</v>
      </c>
      <c r="C1407" s="63">
        <v>1600</v>
      </c>
    </row>
    <row r="1408" spans="1:3" s="53" customFormat="1" x14ac:dyDescent="0.2">
      <c r="A1408" s="66">
        <v>412600</v>
      </c>
      <c r="B1408" s="62" t="s">
        <v>209</v>
      </c>
      <c r="C1408" s="63">
        <v>6000</v>
      </c>
    </row>
    <row r="1409" spans="1:3" s="53" customFormat="1" x14ac:dyDescent="0.2">
      <c r="A1409" s="66">
        <v>412700</v>
      </c>
      <c r="B1409" s="62" t="s">
        <v>196</v>
      </c>
      <c r="C1409" s="63">
        <v>4500</v>
      </c>
    </row>
    <row r="1410" spans="1:3" s="53" customFormat="1" x14ac:dyDescent="0.2">
      <c r="A1410" s="66">
        <v>412900</v>
      </c>
      <c r="B1410" s="100" t="s">
        <v>515</v>
      </c>
      <c r="C1410" s="63">
        <v>300</v>
      </c>
    </row>
    <row r="1411" spans="1:3" s="53" customFormat="1" x14ac:dyDescent="0.2">
      <c r="A1411" s="66">
        <v>412900</v>
      </c>
      <c r="B1411" s="100" t="s">
        <v>304</v>
      </c>
      <c r="C1411" s="63">
        <v>400</v>
      </c>
    </row>
    <row r="1412" spans="1:3" s="53" customFormat="1" x14ac:dyDescent="0.2">
      <c r="A1412" s="66">
        <v>412900</v>
      </c>
      <c r="B1412" s="100" t="s">
        <v>305</v>
      </c>
      <c r="C1412" s="63">
        <v>1500</v>
      </c>
    </row>
    <row r="1413" spans="1:3" s="53" customFormat="1" x14ac:dyDescent="0.2">
      <c r="A1413" s="66">
        <v>412900</v>
      </c>
      <c r="B1413" s="62" t="s">
        <v>306</v>
      </c>
      <c r="C1413" s="63">
        <v>1000.0000000000001</v>
      </c>
    </row>
    <row r="1414" spans="1:3" s="53" customFormat="1" x14ac:dyDescent="0.2">
      <c r="A1414" s="66">
        <v>412900</v>
      </c>
      <c r="B1414" s="62" t="s">
        <v>289</v>
      </c>
      <c r="C1414" s="63">
        <v>100</v>
      </c>
    </row>
    <row r="1415" spans="1:3" s="53" customFormat="1" ht="19.5" x14ac:dyDescent="0.2">
      <c r="A1415" s="67">
        <v>510000</v>
      </c>
      <c r="B1415" s="64" t="s">
        <v>146</v>
      </c>
      <c r="C1415" s="106">
        <f>C1418+C1416+0</f>
        <v>2300</v>
      </c>
    </row>
    <row r="1416" spans="1:3" s="65" customFormat="1" ht="19.5" x14ac:dyDescent="0.2">
      <c r="A1416" s="67">
        <v>511000</v>
      </c>
      <c r="B1416" s="64" t="s">
        <v>147</v>
      </c>
      <c r="C1416" s="106">
        <f>SUM(C1417:C1417)</f>
        <v>2000</v>
      </c>
    </row>
    <row r="1417" spans="1:3" s="53" customFormat="1" x14ac:dyDescent="0.2">
      <c r="A1417" s="66">
        <v>511300</v>
      </c>
      <c r="B1417" s="62" t="s">
        <v>150</v>
      </c>
      <c r="C1417" s="63">
        <v>2000</v>
      </c>
    </row>
    <row r="1418" spans="1:3" s="65" customFormat="1" ht="19.5" x14ac:dyDescent="0.2">
      <c r="A1418" s="67">
        <v>516000</v>
      </c>
      <c r="B1418" s="64" t="s">
        <v>157</v>
      </c>
      <c r="C1418" s="106">
        <f t="shared" ref="C1418" si="195">C1419</f>
        <v>300</v>
      </c>
    </row>
    <row r="1419" spans="1:3" s="53" customFormat="1" x14ac:dyDescent="0.2">
      <c r="A1419" s="66">
        <v>516100</v>
      </c>
      <c r="B1419" s="62" t="s">
        <v>157</v>
      </c>
      <c r="C1419" s="63">
        <v>300</v>
      </c>
    </row>
    <row r="1420" spans="1:3" s="65" customFormat="1" ht="19.5" x14ac:dyDescent="0.2">
      <c r="A1420" s="67">
        <v>630000</v>
      </c>
      <c r="B1420" s="64" t="s">
        <v>184</v>
      </c>
      <c r="C1420" s="106">
        <f>0+C1421</f>
        <v>9300</v>
      </c>
    </row>
    <row r="1421" spans="1:3" s="65" customFormat="1" ht="19.5" x14ac:dyDescent="0.2">
      <c r="A1421" s="67">
        <v>638000</v>
      </c>
      <c r="B1421" s="64" t="s">
        <v>121</v>
      </c>
      <c r="C1421" s="106">
        <f t="shared" ref="C1421" si="196">C1422</f>
        <v>9300</v>
      </c>
    </row>
    <row r="1422" spans="1:3" s="53" customFormat="1" x14ac:dyDescent="0.2">
      <c r="A1422" s="66">
        <v>638100</v>
      </c>
      <c r="B1422" s="62" t="s">
        <v>189</v>
      </c>
      <c r="C1422" s="63">
        <v>9300</v>
      </c>
    </row>
    <row r="1423" spans="1:3" s="53" customFormat="1" x14ac:dyDescent="0.2">
      <c r="A1423" s="108"/>
      <c r="B1423" s="102" t="s">
        <v>222</v>
      </c>
      <c r="C1423" s="107">
        <f>C1397+C1415+C1420</f>
        <v>457700.00000000029</v>
      </c>
    </row>
    <row r="1424" spans="1:3" s="53" customFormat="1" x14ac:dyDescent="0.2">
      <c r="A1424" s="93"/>
      <c r="B1424" s="55"/>
      <c r="C1424" s="94"/>
    </row>
    <row r="1425" spans="1:3" s="53" customFormat="1" x14ac:dyDescent="0.2">
      <c r="A1425" s="70"/>
      <c r="B1425" s="55"/>
      <c r="C1425" s="105"/>
    </row>
    <row r="1426" spans="1:3" s="53" customFormat="1" ht="19.5" x14ac:dyDescent="0.2">
      <c r="A1426" s="66" t="s">
        <v>583</v>
      </c>
      <c r="B1426" s="64"/>
      <c r="C1426" s="105"/>
    </row>
    <row r="1427" spans="1:3" s="53" customFormat="1" ht="19.5" x14ac:dyDescent="0.2">
      <c r="A1427" s="66" t="s">
        <v>234</v>
      </c>
      <c r="B1427" s="64"/>
      <c r="C1427" s="105"/>
    </row>
    <row r="1428" spans="1:3" s="53" customFormat="1" ht="19.5" x14ac:dyDescent="0.2">
      <c r="A1428" s="66" t="s">
        <v>330</v>
      </c>
      <c r="B1428" s="64"/>
      <c r="C1428" s="105"/>
    </row>
    <row r="1429" spans="1:3" s="53" customFormat="1" ht="19.5" x14ac:dyDescent="0.2">
      <c r="A1429" s="66" t="s">
        <v>514</v>
      </c>
      <c r="B1429" s="64"/>
      <c r="C1429" s="105"/>
    </row>
    <row r="1430" spans="1:3" s="53" customFormat="1" x14ac:dyDescent="0.2">
      <c r="A1430" s="66"/>
      <c r="B1430" s="57"/>
      <c r="C1430" s="94"/>
    </row>
    <row r="1431" spans="1:3" s="53" customFormat="1" ht="19.5" x14ac:dyDescent="0.2">
      <c r="A1431" s="67">
        <v>410000</v>
      </c>
      <c r="B1431" s="59" t="s">
        <v>83</v>
      </c>
      <c r="C1431" s="106">
        <f t="shared" ref="C1431" si="197">C1432+C1437</f>
        <v>4645300</v>
      </c>
    </row>
    <row r="1432" spans="1:3" s="53" customFormat="1" ht="19.5" x14ac:dyDescent="0.2">
      <c r="A1432" s="67">
        <v>411000</v>
      </c>
      <c r="B1432" s="59" t="s">
        <v>194</v>
      </c>
      <c r="C1432" s="106">
        <f t="shared" ref="C1432" si="198">SUM(C1433:C1436)</f>
        <v>3703000</v>
      </c>
    </row>
    <row r="1433" spans="1:3" s="53" customFormat="1" x14ac:dyDescent="0.2">
      <c r="A1433" s="66">
        <v>411100</v>
      </c>
      <c r="B1433" s="62" t="s">
        <v>84</v>
      </c>
      <c r="C1433" s="63">
        <v>3425000</v>
      </c>
    </row>
    <row r="1434" spans="1:3" s="53" customFormat="1" x14ac:dyDescent="0.2">
      <c r="A1434" s="66">
        <v>411200</v>
      </c>
      <c r="B1434" s="62" t="s">
        <v>207</v>
      </c>
      <c r="C1434" s="63">
        <v>120000</v>
      </c>
    </row>
    <row r="1435" spans="1:3" s="53" customFormat="1" ht="37.5" x14ac:dyDescent="0.2">
      <c r="A1435" s="66">
        <v>411300</v>
      </c>
      <c r="B1435" s="62" t="s">
        <v>85</v>
      </c>
      <c r="C1435" s="63">
        <v>110000</v>
      </c>
    </row>
    <row r="1436" spans="1:3" s="53" customFormat="1" x14ac:dyDescent="0.2">
      <c r="A1436" s="66">
        <v>411400</v>
      </c>
      <c r="B1436" s="62" t="s">
        <v>86</v>
      </c>
      <c r="C1436" s="63">
        <v>48000</v>
      </c>
    </row>
    <row r="1437" spans="1:3" s="53" customFormat="1" ht="19.5" x14ac:dyDescent="0.2">
      <c r="A1437" s="67">
        <v>412000</v>
      </c>
      <c r="B1437" s="64" t="s">
        <v>199</v>
      </c>
      <c r="C1437" s="106">
        <f t="shared" ref="C1437" si="199">SUM(C1438:C1449)</f>
        <v>942300.00000000012</v>
      </c>
    </row>
    <row r="1438" spans="1:3" s="53" customFormat="1" x14ac:dyDescent="0.2">
      <c r="A1438" s="66">
        <v>412100</v>
      </c>
      <c r="B1438" s="62" t="s">
        <v>87</v>
      </c>
      <c r="C1438" s="63">
        <v>20000</v>
      </c>
    </row>
    <row r="1439" spans="1:3" s="53" customFormat="1" x14ac:dyDescent="0.2">
      <c r="A1439" s="66">
        <v>412200</v>
      </c>
      <c r="B1439" s="62" t="s">
        <v>208</v>
      </c>
      <c r="C1439" s="63">
        <v>209000</v>
      </c>
    </row>
    <row r="1440" spans="1:3" s="53" customFormat="1" x14ac:dyDescent="0.2">
      <c r="A1440" s="66">
        <v>412300</v>
      </c>
      <c r="B1440" s="62" t="s">
        <v>88</v>
      </c>
      <c r="C1440" s="63">
        <v>22100</v>
      </c>
    </row>
    <row r="1441" spans="1:3" s="53" customFormat="1" x14ac:dyDescent="0.2">
      <c r="A1441" s="66">
        <v>412500</v>
      </c>
      <c r="B1441" s="62" t="s">
        <v>90</v>
      </c>
      <c r="C1441" s="63">
        <v>8000</v>
      </c>
    </row>
    <row r="1442" spans="1:3" s="53" customFormat="1" x14ac:dyDescent="0.2">
      <c r="A1442" s="66">
        <v>412600</v>
      </c>
      <c r="B1442" s="62" t="s">
        <v>209</v>
      </c>
      <c r="C1442" s="63">
        <v>10000</v>
      </c>
    </row>
    <row r="1443" spans="1:3" s="53" customFormat="1" x14ac:dyDescent="0.2">
      <c r="A1443" s="66">
        <v>412700</v>
      </c>
      <c r="B1443" s="62" t="s">
        <v>196</v>
      </c>
      <c r="C1443" s="63">
        <v>90000</v>
      </c>
    </row>
    <row r="1444" spans="1:3" s="53" customFormat="1" x14ac:dyDescent="0.2">
      <c r="A1444" s="66">
        <v>412900</v>
      </c>
      <c r="B1444" s="100" t="s">
        <v>515</v>
      </c>
      <c r="C1444" s="63">
        <v>500</v>
      </c>
    </row>
    <row r="1445" spans="1:3" s="53" customFormat="1" x14ac:dyDescent="0.2">
      <c r="A1445" s="66">
        <v>412900</v>
      </c>
      <c r="B1445" s="100" t="s">
        <v>287</v>
      </c>
      <c r="C1445" s="63">
        <v>570000.00000000012</v>
      </c>
    </row>
    <row r="1446" spans="1:3" s="53" customFormat="1" x14ac:dyDescent="0.2">
      <c r="A1446" s="66">
        <v>412900</v>
      </c>
      <c r="B1446" s="100" t="s">
        <v>304</v>
      </c>
      <c r="C1446" s="63">
        <v>2100</v>
      </c>
    </row>
    <row r="1447" spans="1:3" s="53" customFormat="1" x14ac:dyDescent="0.2">
      <c r="A1447" s="66">
        <v>412900</v>
      </c>
      <c r="B1447" s="100" t="s">
        <v>305</v>
      </c>
      <c r="C1447" s="63">
        <v>2500</v>
      </c>
    </row>
    <row r="1448" spans="1:3" s="53" customFormat="1" x14ac:dyDescent="0.2">
      <c r="A1448" s="66">
        <v>412900</v>
      </c>
      <c r="B1448" s="62" t="s">
        <v>306</v>
      </c>
      <c r="C1448" s="63">
        <v>7600</v>
      </c>
    </row>
    <row r="1449" spans="1:3" s="53" customFormat="1" x14ac:dyDescent="0.2">
      <c r="A1449" s="66">
        <v>412900</v>
      </c>
      <c r="B1449" s="62" t="s">
        <v>289</v>
      </c>
      <c r="C1449" s="63">
        <v>500</v>
      </c>
    </row>
    <row r="1450" spans="1:3" s="65" customFormat="1" ht="19.5" x14ac:dyDescent="0.2">
      <c r="A1450" s="67">
        <v>480000</v>
      </c>
      <c r="B1450" s="64" t="s">
        <v>142</v>
      </c>
      <c r="C1450" s="106">
        <f t="shared" ref="C1450:C1451" si="200">C1451</f>
        <v>400</v>
      </c>
    </row>
    <row r="1451" spans="1:3" s="65" customFormat="1" ht="19.5" x14ac:dyDescent="0.2">
      <c r="A1451" s="67">
        <v>488000</v>
      </c>
      <c r="B1451" s="64" t="s">
        <v>99</v>
      </c>
      <c r="C1451" s="106">
        <f t="shared" si="200"/>
        <v>400</v>
      </c>
    </row>
    <row r="1452" spans="1:3" s="53" customFormat="1" x14ac:dyDescent="0.2">
      <c r="A1452" s="66">
        <v>488100</v>
      </c>
      <c r="B1452" s="122" t="s">
        <v>99</v>
      </c>
      <c r="C1452" s="63">
        <v>400</v>
      </c>
    </row>
    <row r="1453" spans="1:3" s="53" customFormat="1" ht="19.5" x14ac:dyDescent="0.2">
      <c r="A1453" s="67">
        <v>510000</v>
      </c>
      <c r="B1453" s="64" t="s">
        <v>146</v>
      </c>
      <c r="C1453" s="106">
        <f t="shared" ref="C1453" si="201">C1454</f>
        <v>10000</v>
      </c>
    </row>
    <row r="1454" spans="1:3" s="53" customFormat="1" ht="19.5" x14ac:dyDescent="0.2">
      <c r="A1454" s="67">
        <v>511000</v>
      </c>
      <c r="B1454" s="64" t="s">
        <v>147</v>
      </c>
      <c r="C1454" s="106">
        <f>SUM(C1455:C1455)</f>
        <v>10000</v>
      </c>
    </row>
    <row r="1455" spans="1:3" s="53" customFormat="1" x14ac:dyDescent="0.2">
      <c r="A1455" s="66">
        <v>511300</v>
      </c>
      <c r="B1455" s="62" t="s">
        <v>150</v>
      </c>
      <c r="C1455" s="63">
        <v>10000</v>
      </c>
    </row>
    <row r="1456" spans="1:3" s="65" customFormat="1" ht="19.5" x14ac:dyDescent="0.2">
      <c r="A1456" s="67">
        <v>630000</v>
      </c>
      <c r="B1456" s="64" t="s">
        <v>184</v>
      </c>
      <c r="C1456" s="106">
        <f>0+C1457</f>
        <v>109999.99999999999</v>
      </c>
    </row>
    <row r="1457" spans="1:3" s="65" customFormat="1" ht="19.5" x14ac:dyDescent="0.2">
      <c r="A1457" s="67">
        <v>638000</v>
      </c>
      <c r="B1457" s="64" t="s">
        <v>121</v>
      </c>
      <c r="C1457" s="106">
        <f t="shared" ref="C1457" si="202">C1458</f>
        <v>109999.99999999999</v>
      </c>
    </row>
    <row r="1458" spans="1:3" s="53" customFormat="1" x14ac:dyDescent="0.2">
      <c r="A1458" s="66">
        <v>638100</v>
      </c>
      <c r="B1458" s="62" t="s">
        <v>189</v>
      </c>
      <c r="C1458" s="63">
        <v>109999.99999999999</v>
      </c>
    </row>
    <row r="1459" spans="1:3" s="53" customFormat="1" x14ac:dyDescent="0.2">
      <c r="A1459" s="108"/>
      <c r="B1459" s="102" t="s">
        <v>222</v>
      </c>
      <c r="C1459" s="107">
        <f>C1431+C1450+C1453+C1456</f>
        <v>4765700</v>
      </c>
    </row>
    <row r="1460" spans="1:3" s="53" customFormat="1" x14ac:dyDescent="0.2">
      <c r="A1460" s="93"/>
      <c r="B1460" s="55"/>
      <c r="C1460" s="94"/>
    </row>
    <row r="1461" spans="1:3" s="53" customFormat="1" x14ac:dyDescent="0.2">
      <c r="A1461" s="93"/>
      <c r="B1461" s="55"/>
      <c r="C1461" s="105"/>
    </row>
    <row r="1462" spans="1:3" s="53" customFormat="1" ht="19.5" x14ac:dyDescent="0.2">
      <c r="A1462" s="66" t="s">
        <v>584</v>
      </c>
      <c r="B1462" s="64"/>
      <c r="C1462" s="105"/>
    </row>
    <row r="1463" spans="1:3" s="53" customFormat="1" ht="19.5" x14ac:dyDescent="0.2">
      <c r="A1463" s="66" t="s">
        <v>234</v>
      </c>
      <c r="B1463" s="64"/>
      <c r="C1463" s="105"/>
    </row>
    <row r="1464" spans="1:3" s="53" customFormat="1" ht="19.5" x14ac:dyDescent="0.2">
      <c r="A1464" s="66" t="s">
        <v>341</v>
      </c>
      <c r="B1464" s="64"/>
      <c r="C1464" s="105"/>
    </row>
    <row r="1465" spans="1:3" s="53" customFormat="1" ht="19.5" x14ac:dyDescent="0.2">
      <c r="A1465" s="66" t="s">
        <v>514</v>
      </c>
      <c r="B1465" s="64"/>
      <c r="C1465" s="105"/>
    </row>
    <row r="1466" spans="1:3" s="53" customFormat="1" x14ac:dyDescent="0.2">
      <c r="A1466" s="66"/>
      <c r="B1466" s="57"/>
      <c r="C1466" s="94"/>
    </row>
    <row r="1467" spans="1:3" s="53" customFormat="1" ht="19.5" x14ac:dyDescent="0.2">
      <c r="A1467" s="67">
        <v>410000</v>
      </c>
      <c r="B1467" s="59" t="s">
        <v>83</v>
      </c>
      <c r="C1467" s="106">
        <f t="shared" ref="C1467" si="203">C1468+C1473</f>
        <v>1284600.0000000002</v>
      </c>
    </row>
    <row r="1468" spans="1:3" s="53" customFormat="1" ht="19.5" x14ac:dyDescent="0.2">
      <c r="A1468" s="67">
        <v>411000</v>
      </c>
      <c r="B1468" s="59" t="s">
        <v>194</v>
      </c>
      <c r="C1468" s="106">
        <f t="shared" ref="C1468" si="204">SUM(C1469:C1472)</f>
        <v>791700</v>
      </c>
    </row>
    <row r="1469" spans="1:3" s="53" customFormat="1" x14ac:dyDescent="0.2">
      <c r="A1469" s="66">
        <v>411100</v>
      </c>
      <c r="B1469" s="62" t="s">
        <v>84</v>
      </c>
      <c r="C1469" s="63">
        <v>745200</v>
      </c>
    </row>
    <row r="1470" spans="1:3" s="53" customFormat="1" x14ac:dyDescent="0.2">
      <c r="A1470" s="66">
        <v>411200</v>
      </c>
      <c r="B1470" s="62" t="s">
        <v>207</v>
      </c>
      <c r="C1470" s="63">
        <v>32000</v>
      </c>
    </row>
    <row r="1471" spans="1:3" s="53" customFormat="1" ht="37.5" x14ac:dyDescent="0.2">
      <c r="A1471" s="66">
        <v>411300</v>
      </c>
      <c r="B1471" s="62" t="s">
        <v>85</v>
      </c>
      <c r="C1471" s="63">
        <v>12000</v>
      </c>
    </row>
    <row r="1472" spans="1:3" s="53" customFormat="1" x14ac:dyDescent="0.2">
      <c r="A1472" s="66">
        <v>411400</v>
      </c>
      <c r="B1472" s="62" t="s">
        <v>86</v>
      </c>
      <c r="C1472" s="63">
        <v>2500</v>
      </c>
    </row>
    <row r="1473" spans="1:3" s="53" customFormat="1" ht="19.5" x14ac:dyDescent="0.2">
      <c r="A1473" s="67">
        <v>412000</v>
      </c>
      <c r="B1473" s="64" t="s">
        <v>199</v>
      </c>
      <c r="C1473" s="106">
        <f>SUM(C1474:C1484)</f>
        <v>492900.00000000029</v>
      </c>
    </row>
    <row r="1474" spans="1:3" s="53" customFormat="1" x14ac:dyDescent="0.2">
      <c r="A1474" s="66">
        <v>412100</v>
      </c>
      <c r="B1474" s="62" t="s">
        <v>87</v>
      </c>
      <c r="C1474" s="63">
        <v>11900</v>
      </c>
    </row>
    <row r="1475" spans="1:3" s="53" customFormat="1" x14ac:dyDescent="0.2">
      <c r="A1475" s="66">
        <v>412200</v>
      </c>
      <c r="B1475" s="62" t="s">
        <v>208</v>
      </c>
      <c r="C1475" s="63">
        <v>35000</v>
      </c>
    </row>
    <row r="1476" spans="1:3" s="53" customFormat="1" x14ac:dyDescent="0.2">
      <c r="A1476" s="66">
        <v>412300</v>
      </c>
      <c r="B1476" s="62" t="s">
        <v>88</v>
      </c>
      <c r="C1476" s="63">
        <v>6000</v>
      </c>
    </row>
    <row r="1477" spans="1:3" s="53" customFormat="1" x14ac:dyDescent="0.2">
      <c r="A1477" s="66">
        <v>412500</v>
      </c>
      <c r="B1477" s="62" t="s">
        <v>90</v>
      </c>
      <c r="C1477" s="63">
        <v>6200</v>
      </c>
    </row>
    <row r="1478" spans="1:3" s="53" customFormat="1" x14ac:dyDescent="0.2">
      <c r="A1478" s="66">
        <v>412600</v>
      </c>
      <c r="B1478" s="62" t="s">
        <v>209</v>
      </c>
      <c r="C1478" s="63">
        <v>35000.000000000007</v>
      </c>
    </row>
    <row r="1479" spans="1:3" s="53" customFormat="1" x14ac:dyDescent="0.2">
      <c r="A1479" s="66">
        <v>412700</v>
      </c>
      <c r="B1479" s="62" t="s">
        <v>196</v>
      </c>
      <c r="C1479" s="63">
        <v>26100.000000000007</v>
      </c>
    </row>
    <row r="1480" spans="1:3" s="53" customFormat="1" x14ac:dyDescent="0.2">
      <c r="A1480" s="66">
        <v>412700</v>
      </c>
      <c r="B1480" s="62" t="s">
        <v>585</v>
      </c>
      <c r="C1480" s="63">
        <v>370000.00000000029</v>
      </c>
    </row>
    <row r="1481" spans="1:3" s="53" customFormat="1" x14ac:dyDescent="0.2">
      <c r="A1481" s="66">
        <v>412900</v>
      </c>
      <c r="B1481" s="100" t="s">
        <v>515</v>
      </c>
      <c r="C1481" s="63">
        <v>400</v>
      </c>
    </row>
    <row r="1482" spans="1:3" s="53" customFormat="1" x14ac:dyDescent="0.2">
      <c r="A1482" s="66">
        <v>412900</v>
      </c>
      <c r="B1482" s="100" t="s">
        <v>304</v>
      </c>
      <c r="C1482" s="63">
        <v>600</v>
      </c>
    </row>
    <row r="1483" spans="1:3" s="53" customFormat="1" x14ac:dyDescent="0.2">
      <c r="A1483" s="66">
        <v>412900</v>
      </c>
      <c r="B1483" s="100" t="s">
        <v>306</v>
      </c>
      <c r="C1483" s="63">
        <v>1600</v>
      </c>
    </row>
    <row r="1484" spans="1:3" s="53" customFormat="1" x14ac:dyDescent="0.2">
      <c r="A1484" s="66">
        <v>412900</v>
      </c>
      <c r="B1484" s="62" t="s">
        <v>289</v>
      </c>
      <c r="C1484" s="63">
        <v>100</v>
      </c>
    </row>
    <row r="1485" spans="1:3" s="53" customFormat="1" ht="19.5" x14ac:dyDescent="0.2">
      <c r="A1485" s="67">
        <v>510000</v>
      </c>
      <c r="B1485" s="64" t="s">
        <v>146</v>
      </c>
      <c r="C1485" s="106">
        <f>C1486+C1488</f>
        <v>3800</v>
      </c>
    </row>
    <row r="1486" spans="1:3" s="53" customFormat="1" ht="19.5" x14ac:dyDescent="0.2">
      <c r="A1486" s="67">
        <v>511000</v>
      </c>
      <c r="B1486" s="64" t="s">
        <v>147</v>
      </c>
      <c r="C1486" s="106">
        <f>SUM(C1487:C1487)</f>
        <v>3000</v>
      </c>
    </row>
    <row r="1487" spans="1:3" s="53" customFormat="1" x14ac:dyDescent="0.2">
      <c r="A1487" s="66">
        <v>511300</v>
      </c>
      <c r="B1487" s="62" t="s">
        <v>150</v>
      </c>
      <c r="C1487" s="63">
        <v>3000</v>
      </c>
    </row>
    <row r="1488" spans="1:3" s="65" customFormat="1" ht="19.5" x14ac:dyDescent="0.2">
      <c r="A1488" s="67">
        <v>516000</v>
      </c>
      <c r="B1488" s="64" t="s">
        <v>157</v>
      </c>
      <c r="C1488" s="106">
        <f t="shared" ref="C1488" si="205">C1489</f>
        <v>800</v>
      </c>
    </row>
    <row r="1489" spans="1:3" s="53" customFormat="1" x14ac:dyDescent="0.2">
      <c r="A1489" s="66">
        <v>516100</v>
      </c>
      <c r="B1489" s="62" t="s">
        <v>157</v>
      </c>
      <c r="C1489" s="63">
        <v>800</v>
      </c>
    </row>
    <row r="1490" spans="1:3" s="65" customFormat="1" ht="19.5" x14ac:dyDescent="0.2">
      <c r="A1490" s="67">
        <v>630000</v>
      </c>
      <c r="B1490" s="64" t="s">
        <v>184</v>
      </c>
      <c r="C1490" s="106">
        <f>0+C1491</f>
        <v>4100</v>
      </c>
    </row>
    <row r="1491" spans="1:3" s="65" customFormat="1" ht="19.5" x14ac:dyDescent="0.2">
      <c r="A1491" s="67">
        <v>638000</v>
      </c>
      <c r="B1491" s="64" t="s">
        <v>121</v>
      </c>
      <c r="C1491" s="106">
        <f t="shared" ref="C1491" si="206">C1492</f>
        <v>4100</v>
      </c>
    </row>
    <row r="1492" spans="1:3" s="53" customFormat="1" x14ac:dyDescent="0.2">
      <c r="A1492" s="66">
        <v>638100</v>
      </c>
      <c r="B1492" s="62" t="s">
        <v>189</v>
      </c>
      <c r="C1492" s="63">
        <v>4100</v>
      </c>
    </row>
    <row r="1493" spans="1:3" s="53" customFormat="1" x14ac:dyDescent="0.2">
      <c r="A1493" s="108"/>
      <c r="B1493" s="102" t="s">
        <v>222</v>
      </c>
      <c r="C1493" s="107">
        <f>C1467+C1485+C1490</f>
        <v>1292500.0000000002</v>
      </c>
    </row>
    <row r="1494" spans="1:3" s="53" customFormat="1" x14ac:dyDescent="0.2">
      <c r="A1494" s="93"/>
      <c r="B1494" s="55"/>
      <c r="C1494" s="105"/>
    </row>
    <row r="1495" spans="1:3" s="53" customFormat="1" x14ac:dyDescent="0.2">
      <c r="A1495" s="70"/>
      <c r="B1495" s="55"/>
      <c r="C1495" s="105"/>
    </row>
    <row r="1496" spans="1:3" s="53" customFormat="1" ht="19.5" x14ac:dyDescent="0.2">
      <c r="A1496" s="66" t="s">
        <v>586</v>
      </c>
      <c r="B1496" s="64"/>
      <c r="C1496" s="105"/>
    </row>
    <row r="1497" spans="1:3" s="53" customFormat="1" ht="19.5" x14ac:dyDescent="0.2">
      <c r="A1497" s="66" t="s">
        <v>235</v>
      </c>
      <c r="B1497" s="64"/>
      <c r="C1497" s="105"/>
    </row>
    <row r="1498" spans="1:3" s="53" customFormat="1" ht="19.5" x14ac:dyDescent="0.2">
      <c r="A1498" s="66" t="s">
        <v>332</v>
      </c>
      <c r="B1498" s="64"/>
      <c r="C1498" s="105"/>
    </row>
    <row r="1499" spans="1:3" s="53" customFormat="1" ht="19.5" x14ac:dyDescent="0.2">
      <c r="A1499" s="66" t="s">
        <v>514</v>
      </c>
      <c r="B1499" s="64"/>
      <c r="C1499" s="105"/>
    </row>
    <row r="1500" spans="1:3" s="53" customFormat="1" x14ac:dyDescent="0.2">
      <c r="A1500" s="66"/>
      <c r="B1500" s="123"/>
      <c r="C1500" s="94"/>
    </row>
    <row r="1501" spans="1:3" s="53" customFormat="1" ht="19.5" x14ac:dyDescent="0.2">
      <c r="A1501" s="67">
        <v>410000</v>
      </c>
      <c r="B1501" s="59" t="s">
        <v>83</v>
      </c>
      <c r="C1501" s="106">
        <f>C1502+C1507+0</f>
        <v>4379600</v>
      </c>
    </row>
    <row r="1502" spans="1:3" s="53" customFormat="1" ht="19.5" x14ac:dyDescent="0.2">
      <c r="A1502" s="67">
        <v>411000</v>
      </c>
      <c r="B1502" s="59" t="s">
        <v>194</v>
      </c>
      <c r="C1502" s="106">
        <f t="shared" ref="C1502" si="207">SUM(C1503:C1506)</f>
        <v>1268500</v>
      </c>
    </row>
    <row r="1503" spans="1:3" s="53" customFormat="1" x14ac:dyDescent="0.2">
      <c r="A1503" s="66">
        <v>411100</v>
      </c>
      <c r="B1503" s="62" t="s">
        <v>84</v>
      </c>
      <c r="C1503" s="63">
        <v>1175000</v>
      </c>
    </row>
    <row r="1504" spans="1:3" s="53" customFormat="1" x14ac:dyDescent="0.2">
      <c r="A1504" s="66">
        <v>411200</v>
      </c>
      <c r="B1504" s="62" t="s">
        <v>207</v>
      </c>
      <c r="C1504" s="63">
        <v>42000</v>
      </c>
    </row>
    <row r="1505" spans="1:3" s="53" customFormat="1" ht="37.5" x14ac:dyDescent="0.2">
      <c r="A1505" s="66">
        <v>411300</v>
      </c>
      <c r="B1505" s="62" t="s">
        <v>85</v>
      </c>
      <c r="C1505" s="63">
        <v>35000</v>
      </c>
    </row>
    <row r="1506" spans="1:3" s="53" customFormat="1" x14ac:dyDescent="0.2">
      <c r="A1506" s="66">
        <v>411400</v>
      </c>
      <c r="B1506" s="62" t="s">
        <v>86</v>
      </c>
      <c r="C1506" s="63">
        <v>16500</v>
      </c>
    </row>
    <row r="1507" spans="1:3" s="53" customFormat="1" ht="19.5" x14ac:dyDescent="0.2">
      <c r="A1507" s="67">
        <v>412000</v>
      </c>
      <c r="B1507" s="64" t="s">
        <v>199</v>
      </c>
      <c r="C1507" s="106">
        <f>SUM(C1508:C1517)</f>
        <v>3111100</v>
      </c>
    </row>
    <row r="1508" spans="1:3" s="53" customFormat="1" x14ac:dyDescent="0.2">
      <c r="A1508" s="66">
        <v>412200</v>
      </c>
      <c r="B1508" s="62" t="s">
        <v>208</v>
      </c>
      <c r="C1508" s="63">
        <v>85000</v>
      </c>
    </row>
    <row r="1509" spans="1:3" s="53" customFormat="1" x14ac:dyDescent="0.2">
      <c r="A1509" s="66">
        <v>412300</v>
      </c>
      <c r="B1509" s="62" t="s">
        <v>88</v>
      </c>
      <c r="C1509" s="63">
        <v>20500</v>
      </c>
    </row>
    <row r="1510" spans="1:3" s="53" customFormat="1" x14ac:dyDescent="0.2">
      <c r="A1510" s="66">
        <v>412500</v>
      </c>
      <c r="B1510" s="62" t="s">
        <v>90</v>
      </c>
      <c r="C1510" s="63">
        <v>10000</v>
      </c>
    </row>
    <row r="1511" spans="1:3" s="53" customFormat="1" x14ac:dyDescent="0.2">
      <c r="A1511" s="66">
        <v>412600</v>
      </c>
      <c r="B1511" s="62" t="s">
        <v>209</v>
      </c>
      <c r="C1511" s="63">
        <v>30000</v>
      </c>
    </row>
    <row r="1512" spans="1:3" s="53" customFormat="1" x14ac:dyDescent="0.2">
      <c r="A1512" s="66">
        <v>412700</v>
      </c>
      <c r="B1512" s="62" t="s">
        <v>196</v>
      </c>
      <c r="C1512" s="63">
        <v>38200.000000000044</v>
      </c>
    </row>
    <row r="1513" spans="1:3" s="53" customFormat="1" x14ac:dyDescent="0.2">
      <c r="A1513" s="66">
        <v>412900</v>
      </c>
      <c r="B1513" s="100" t="s">
        <v>515</v>
      </c>
      <c r="C1513" s="63">
        <v>400</v>
      </c>
    </row>
    <row r="1514" spans="1:3" s="53" customFormat="1" x14ac:dyDescent="0.2">
      <c r="A1514" s="66">
        <v>412900</v>
      </c>
      <c r="B1514" s="100" t="s">
        <v>287</v>
      </c>
      <c r="C1514" s="63">
        <v>220000</v>
      </c>
    </row>
    <row r="1515" spans="1:3" s="53" customFormat="1" x14ac:dyDescent="0.2">
      <c r="A1515" s="66">
        <v>412900</v>
      </c>
      <c r="B1515" s="100" t="s">
        <v>304</v>
      </c>
      <c r="C1515" s="63">
        <v>4500</v>
      </c>
    </row>
    <row r="1516" spans="1:3" s="53" customFormat="1" x14ac:dyDescent="0.2">
      <c r="A1516" s="66">
        <v>412900</v>
      </c>
      <c r="B1516" s="100" t="s">
        <v>306</v>
      </c>
      <c r="C1516" s="63">
        <v>2500</v>
      </c>
    </row>
    <row r="1517" spans="1:3" s="53" customFormat="1" x14ac:dyDescent="0.2">
      <c r="A1517" s="66">
        <v>412900</v>
      </c>
      <c r="B1517" s="62" t="s">
        <v>289</v>
      </c>
      <c r="C1517" s="63">
        <v>2700000</v>
      </c>
    </row>
    <row r="1518" spans="1:3" s="53" customFormat="1" ht="19.5" x14ac:dyDescent="0.2">
      <c r="A1518" s="67">
        <v>510000</v>
      </c>
      <c r="B1518" s="64" t="s">
        <v>146</v>
      </c>
      <c r="C1518" s="106">
        <f>C1519+C1521</f>
        <v>16000</v>
      </c>
    </row>
    <row r="1519" spans="1:3" s="53" customFormat="1" ht="19.5" x14ac:dyDescent="0.2">
      <c r="A1519" s="67">
        <v>511000</v>
      </c>
      <c r="B1519" s="59" t="s">
        <v>147</v>
      </c>
      <c r="C1519" s="106">
        <f>SUM(C1520:C1520)</f>
        <v>10000</v>
      </c>
    </row>
    <row r="1520" spans="1:3" s="53" customFormat="1" x14ac:dyDescent="0.2">
      <c r="A1520" s="66">
        <v>511300</v>
      </c>
      <c r="B1520" s="62" t="s">
        <v>150</v>
      </c>
      <c r="C1520" s="63">
        <v>10000</v>
      </c>
    </row>
    <row r="1521" spans="1:3" s="65" customFormat="1" ht="19.5" x14ac:dyDescent="0.2">
      <c r="A1521" s="67">
        <v>516000</v>
      </c>
      <c r="B1521" s="64" t="s">
        <v>157</v>
      </c>
      <c r="C1521" s="106">
        <f t="shared" ref="C1521" si="208">C1522</f>
        <v>6000</v>
      </c>
    </row>
    <row r="1522" spans="1:3" s="53" customFormat="1" x14ac:dyDescent="0.2">
      <c r="A1522" s="66">
        <v>516100</v>
      </c>
      <c r="B1522" s="62" t="s">
        <v>157</v>
      </c>
      <c r="C1522" s="63">
        <v>6000</v>
      </c>
    </row>
    <row r="1523" spans="1:3" s="65" customFormat="1" ht="19.5" x14ac:dyDescent="0.2">
      <c r="A1523" s="67">
        <v>630000</v>
      </c>
      <c r="B1523" s="64" t="s">
        <v>184</v>
      </c>
      <c r="C1523" s="106">
        <f>0+C1524</f>
        <v>21000</v>
      </c>
    </row>
    <row r="1524" spans="1:3" s="65" customFormat="1" ht="19.5" x14ac:dyDescent="0.2">
      <c r="A1524" s="67">
        <v>638000</v>
      </c>
      <c r="B1524" s="64" t="s">
        <v>121</v>
      </c>
      <c r="C1524" s="106">
        <f t="shared" ref="C1524" si="209">C1525</f>
        <v>21000</v>
      </c>
    </row>
    <row r="1525" spans="1:3" s="53" customFormat="1" x14ac:dyDescent="0.2">
      <c r="A1525" s="66">
        <v>638100</v>
      </c>
      <c r="B1525" s="62" t="s">
        <v>189</v>
      </c>
      <c r="C1525" s="63">
        <v>21000</v>
      </c>
    </row>
    <row r="1526" spans="1:3" s="53" customFormat="1" x14ac:dyDescent="0.2">
      <c r="A1526" s="108"/>
      <c r="B1526" s="102" t="s">
        <v>222</v>
      </c>
      <c r="C1526" s="107">
        <f>C1501+C1518+C1523</f>
        <v>4416600</v>
      </c>
    </row>
    <row r="1527" spans="1:3" s="53" customFormat="1" x14ac:dyDescent="0.2">
      <c r="A1527" s="93"/>
      <c r="B1527" s="55"/>
      <c r="C1527" s="94"/>
    </row>
    <row r="1528" spans="1:3" s="53" customFormat="1" x14ac:dyDescent="0.2">
      <c r="A1528" s="70"/>
      <c r="B1528" s="55"/>
      <c r="C1528" s="105"/>
    </row>
    <row r="1529" spans="1:3" s="53" customFormat="1" x14ac:dyDescent="0.2">
      <c r="A1529" s="66" t="s">
        <v>587</v>
      </c>
      <c r="B1529" s="62"/>
      <c r="C1529" s="105"/>
    </row>
    <row r="1530" spans="1:3" s="53" customFormat="1" x14ac:dyDescent="0.2">
      <c r="A1530" s="66" t="s">
        <v>235</v>
      </c>
      <c r="B1530" s="62"/>
      <c r="C1530" s="105"/>
    </row>
    <row r="1531" spans="1:3" s="53" customFormat="1" ht="19.5" x14ac:dyDescent="0.2">
      <c r="A1531" s="66" t="s">
        <v>341</v>
      </c>
      <c r="B1531" s="64"/>
      <c r="C1531" s="105"/>
    </row>
    <row r="1532" spans="1:3" s="53" customFormat="1" ht="19.5" x14ac:dyDescent="0.2">
      <c r="A1532" s="66" t="s">
        <v>514</v>
      </c>
      <c r="B1532" s="64"/>
      <c r="C1532" s="105"/>
    </row>
    <row r="1533" spans="1:3" s="53" customFormat="1" x14ac:dyDescent="0.2">
      <c r="A1533" s="66"/>
      <c r="B1533" s="57"/>
      <c r="C1533" s="94"/>
    </row>
    <row r="1534" spans="1:3" s="53" customFormat="1" ht="19.5" x14ac:dyDescent="0.2">
      <c r="A1534" s="67">
        <v>410000</v>
      </c>
      <c r="B1534" s="59" t="s">
        <v>83</v>
      </c>
      <c r="C1534" s="106">
        <f t="shared" ref="C1534" si="210">C1535+C1540</f>
        <v>2996400</v>
      </c>
    </row>
    <row r="1535" spans="1:3" s="53" customFormat="1" ht="19.5" x14ac:dyDescent="0.2">
      <c r="A1535" s="67">
        <v>411000</v>
      </c>
      <c r="B1535" s="59" t="s">
        <v>194</v>
      </c>
      <c r="C1535" s="106">
        <f t="shared" ref="C1535" si="211">SUM(C1536:C1539)</f>
        <v>2808000</v>
      </c>
    </row>
    <row r="1536" spans="1:3" s="53" customFormat="1" x14ac:dyDescent="0.2">
      <c r="A1536" s="66">
        <v>411100</v>
      </c>
      <c r="B1536" s="62" t="s">
        <v>84</v>
      </c>
      <c r="C1536" s="63">
        <v>2604000</v>
      </c>
    </row>
    <row r="1537" spans="1:3" s="53" customFormat="1" x14ac:dyDescent="0.2">
      <c r="A1537" s="66">
        <v>411200</v>
      </c>
      <c r="B1537" s="62" t="s">
        <v>207</v>
      </c>
      <c r="C1537" s="63">
        <v>76000</v>
      </c>
    </row>
    <row r="1538" spans="1:3" s="53" customFormat="1" ht="37.5" x14ac:dyDescent="0.2">
      <c r="A1538" s="66">
        <v>411300</v>
      </c>
      <c r="B1538" s="62" t="s">
        <v>85</v>
      </c>
      <c r="C1538" s="63">
        <v>100000</v>
      </c>
    </row>
    <row r="1539" spans="1:3" s="53" customFormat="1" x14ac:dyDescent="0.2">
      <c r="A1539" s="66">
        <v>411400</v>
      </c>
      <c r="B1539" s="62" t="s">
        <v>86</v>
      </c>
      <c r="C1539" s="63">
        <v>28000.000000000007</v>
      </c>
    </row>
    <row r="1540" spans="1:3" s="53" customFormat="1" ht="19.5" x14ac:dyDescent="0.2">
      <c r="A1540" s="67">
        <v>412000</v>
      </c>
      <c r="B1540" s="64" t="s">
        <v>199</v>
      </c>
      <c r="C1540" s="106">
        <f>SUM(C1541:C1549)</f>
        <v>188400</v>
      </c>
    </row>
    <row r="1541" spans="1:3" s="53" customFormat="1" x14ac:dyDescent="0.2">
      <c r="A1541" s="21">
        <v>412100</v>
      </c>
      <c r="B1541" s="62" t="s">
        <v>87</v>
      </c>
      <c r="C1541" s="63">
        <v>1000</v>
      </c>
    </row>
    <row r="1542" spans="1:3" s="53" customFormat="1" x14ac:dyDescent="0.2">
      <c r="A1542" s="66">
        <v>412200</v>
      </c>
      <c r="B1542" s="62" t="s">
        <v>208</v>
      </c>
      <c r="C1542" s="63">
        <v>86000</v>
      </c>
    </row>
    <row r="1543" spans="1:3" s="53" customFormat="1" x14ac:dyDescent="0.2">
      <c r="A1543" s="66">
        <v>412300</v>
      </c>
      <c r="B1543" s="62" t="s">
        <v>88</v>
      </c>
      <c r="C1543" s="63">
        <v>70000</v>
      </c>
    </row>
    <row r="1544" spans="1:3" s="53" customFormat="1" x14ac:dyDescent="0.2">
      <c r="A1544" s="66">
        <v>412500</v>
      </c>
      <c r="B1544" s="62" t="s">
        <v>90</v>
      </c>
      <c r="C1544" s="63">
        <v>9500</v>
      </c>
    </row>
    <row r="1545" spans="1:3" s="53" customFormat="1" x14ac:dyDescent="0.2">
      <c r="A1545" s="66">
        <v>412600</v>
      </c>
      <c r="B1545" s="62" t="s">
        <v>209</v>
      </c>
      <c r="C1545" s="63">
        <v>3300</v>
      </c>
    </row>
    <row r="1546" spans="1:3" s="53" customFormat="1" x14ac:dyDescent="0.2">
      <c r="A1546" s="66">
        <v>412700</v>
      </c>
      <c r="B1546" s="62" t="s">
        <v>196</v>
      </c>
      <c r="C1546" s="63">
        <v>15000</v>
      </c>
    </row>
    <row r="1547" spans="1:3" s="53" customFormat="1" x14ac:dyDescent="0.2">
      <c r="A1547" s="66">
        <v>412900</v>
      </c>
      <c r="B1547" s="100" t="s">
        <v>304</v>
      </c>
      <c r="C1547" s="63">
        <v>1100</v>
      </c>
    </row>
    <row r="1548" spans="1:3" s="53" customFormat="1" x14ac:dyDescent="0.2">
      <c r="A1548" s="66">
        <v>412900</v>
      </c>
      <c r="B1548" s="100" t="s">
        <v>305</v>
      </c>
      <c r="C1548" s="63">
        <v>1300</v>
      </c>
    </row>
    <row r="1549" spans="1:3" s="53" customFormat="1" x14ac:dyDescent="0.2">
      <c r="A1549" s="66">
        <v>412900</v>
      </c>
      <c r="B1549" s="62" t="s">
        <v>289</v>
      </c>
      <c r="C1549" s="63">
        <v>1200</v>
      </c>
    </row>
    <row r="1550" spans="1:3" s="53" customFormat="1" ht="19.5" x14ac:dyDescent="0.2">
      <c r="A1550" s="67">
        <v>510000</v>
      </c>
      <c r="B1550" s="64" t="s">
        <v>146</v>
      </c>
      <c r="C1550" s="106">
        <f>C1551+C1553</f>
        <v>7500</v>
      </c>
    </row>
    <row r="1551" spans="1:3" s="53" customFormat="1" ht="19.5" x14ac:dyDescent="0.2">
      <c r="A1551" s="67">
        <v>511000</v>
      </c>
      <c r="B1551" s="64" t="s">
        <v>147</v>
      </c>
      <c r="C1551" s="106">
        <f>SUM(C1552:C1552)</f>
        <v>5000</v>
      </c>
    </row>
    <row r="1552" spans="1:3" s="53" customFormat="1" x14ac:dyDescent="0.2">
      <c r="A1552" s="66">
        <v>511300</v>
      </c>
      <c r="B1552" s="62" t="s">
        <v>150</v>
      </c>
      <c r="C1552" s="63">
        <v>5000</v>
      </c>
    </row>
    <row r="1553" spans="1:3" s="65" customFormat="1" ht="19.5" x14ac:dyDescent="0.2">
      <c r="A1553" s="67">
        <v>516000</v>
      </c>
      <c r="B1553" s="64" t="s">
        <v>157</v>
      </c>
      <c r="C1553" s="106">
        <f t="shared" ref="C1553" si="212">C1554</f>
        <v>2500</v>
      </c>
    </row>
    <row r="1554" spans="1:3" s="53" customFormat="1" x14ac:dyDescent="0.2">
      <c r="A1554" s="66">
        <v>516100</v>
      </c>
      <c r="B1554" s="62" t="s">
        <v>157</v>
      </c>
      <c r="C1554" s="63">
        <v>2500</v>
      </c>
    </row>
    <row r="1555" spans="1:3" s="65" customFormat="1" ht="19.5" x14ac:dyDescent="0.2">
      <c r="A1555" s="67">
        <v>630000</v>
      </c>
      <c r="B1555" s="64" t="s">
        <v>184</v>
      </c>
      <c r="C1555" s="106">
        <f>0+C1556</f>
        <v>60000</v>
      </c>
    </row>
    <row r="1556" spans="1:3" s="65" customFormat="1" ht="19.5" x14ac:dyDescent="0.2">
      <c r="A1556" s="67">
        <v>638000</v>
      </c>
      <c r="B1556" s="64" t="s">
        <v>121</v>
      </c>
      <c r="C1556" s="106">
        <f t="shared" ref="C1556" si="213">C1557</f>
        <v>60000</v>
      </c>
    </row>
    <row r="1557" spans="1:3" s="53" customFormat="1" x14ac:dyDescent="0.2">
      <c r="A1557" s="66">
        <v>638100</v>
      </c>
      <c r="B1557" s="62" t="s">
        <v>189</v>
      </c>
      <c r="C1557" s="63">
        <v>60000</v>
      </c>
    </row>
    <row r="1558" spans="1:3" s="53" customFormat="1" x14ac:dyDescent="0.2">
      <c r="A1558" s="108"/>
      <c r="B1558" s="102" t="s">
        <v>222</v>
      </c>
      <c r="C1558" s="107">
        <f>C1534+C1550+C1555</f>
        <v>3063900</v>
      </c>
    </row>
    <row r="1559" spans="1:3" s="53" customFormat="1" x14ac:dyDescent="0.2">
      <c r="A1559" s="93"/>
      <c r="B1559" s="55"/>
      <c r="C1559" s="94"/>
    </row>
    <row r="1560" spans="1:3" s="53" customFormat="1" x14ac:dyDescent="0.2">
      <c r="A1560" s="70"/>
      <c r="B1560" s="55"/>
      <c r="C1560" s="105"/>
    </row>
    <row r="1561" spans="1:3" s="53" customFormat="1" ht="19.5" x14ac:dyDescent="0.2">
      <c r="A1561" s="66" t="s">
        <v>588</v>
      </c>
      <c r="B1561" s="64"/>
      <c r="C1561" s="105"/>
    </row>
    <row r="1562" spans="1:3" s="53" customFormat="1" ht="19.5" x14ac:dyDescent="0.2">
      <c r="A1562" s="66" t="s">
        <v>235</v>
      </c>
      <c r="B1562" s="64"/>
      <c r="C1562" s="105"/>
    </row>
    <row r="1563" spans="1:3" s="53" customFormat="1" ht="19.5" x14ac:dyDescent="0.2">
      <c r="A1563" s="66" t="s">
        <v>355</v>
      </c>
      <c r="B1563" s="64"/>
      <c r="C1563" s="105"/>
    </row>
    <row r="1564" spans="1:3" s="53" customFormat="1" ht="19.5" x14ac:dyDescent="0.2">
      <c r="A1564" s="66" t="s">
        <v>514</v>
      </c>
      <c r="B1564" s="64"/>
      <c r="C1564" s="105"/>
    </row>
    <row r="1565" spans="1:3" s="53" customFormat="1" x14ac:dyDescent="0.2">
      <c r="A1565" s="66"/>
      <c r="B1565" s="57"/>
      <c r="C1565" s="94"/>
    </row>
    <row r="1566" spans="1:3" s="53" customFormat="1" ht="19.5" x14ac:dyDescent="0.2">
      <c r="A1566" s="67">
        <v>410000</v>
      </c>
      <c r="B1566" s="59" t="s">
        <v>83</v>
      </c>
      <c r="C1566" s="106">
        <f t="shared" ref="C1566" si="214">C1567+C1572</f>
        <v>702200</v>
      </c>
    </row>
    <row r="1567" spans="1:3" s="53" customFormat="1" ht="19.5" x14ac:dyDescent="0.2">
      <c r="A1567" s="67">
        <v>411000</v>
      </c>
      <c r="B1567" s="59" t="s">
        <v>194</v>
      </c>
      <c r="C1567" s="106">
        <f t="shared" ref="C1567" si="215">SUM(C1568:C1571)</f>
        <v>664200</v>
      </c>
    </row>
    <row r="1568" spans="1:3" s="53" customFormat="1" x14ac:dyDescent="0.2">
      <c r="A1568" s="66">
        <v>411100</v>
      </c>
      <c r="B1568" s="62" t="s">
        <v>84</v>
      </c>
      <c r="C1568" s="63">
        <v>630000</v>
      </c>
    </row>
    <row r="1569" spans="1:3" s="53" customFormat="1" x14ac:dyDescent="0.2">
      <c r="A1569" s="66">
        <v>411200</v>
      </c>
      <c r="B1569" s="62" t="s">
        <v>207</v>
      </c>
      <c r="C1569" s="63">
        <v>25900</v>
      </c>
    </row>
    <row r="1570" spans="1:3" s="53" customFormat="1" ht="37.5" x14ac:dyDescent="0.2">
      <c r="A1570" s="66">
        <v>411300</v>
      </c>
      <c r="B1570" s="62" t="s">
        <v>85</v>
      </c>
      <c r="C1570" s="63">
        <v>5500</v>
      </c>
    </row>
    <row r="1571" spans="1:3" s="53" customFormat="1" x14ac:dyDescent="0.2">
      <c r="A1571" s="66">
        <v>411400</v>
      </c>
      <c r="B1571" s="62" t="s">
        <v>86</v>
      </c>
      <c r="C1571" s="63">
        <v>2800</v>
      </c>
    </row>
    <row r="1572" spans="1:3" s="53" customFormat="1" ht="19.5" x14ac:dyDescent="0.2">
      <c r="A1572" s="67">
        <v>412000</v>
      </c>
      <c r="B1572" s="64" t="s">
        <v>199</v>
      </c>
      <c r="C1572" s="106">
        <f>SUM(C1573:C1581)</f>
        <v>38000</v>
      </c>
    </row>
    <row r="1573" spans="1:3" s="53" customFormat="1" x14ac:dyDescent="0.2">
      <c r="A1573" s="66">
        <v>412200</v>
      </c>
      <c r="B1573" s="62" t="s">
        <v>208</v>
      </c>
      <c r="C1573" s="63">
        <v>21000</v>
      </c>
    </row>
    <row r="1574" spans="1:3" s="53" customFormat="1" x14ac:dyDescent="0.2">
      <c r="A1574" s="66">
        <v>412300</v>
      </c>
      <c r="B1574" s="62" t="s">
        <v>88</v>
      </c>
      <c r="C1574" s="63">
        <v>3500</v>
      </c>
    </row>
    <row r="1575" spans="1:3" s="53" customFormat="1" x14ac:dyDescent="0.2">
      <c r="A1575" s="66">
        <v>412500</v>
      </c>
      <c r="B1575" s="62" t="s">
        <v>90</v>
      </c>
      <c r="C1575" s="63">
        <v>2200</v>
      </c>
    </row>
    <row r="1576" spans="1:3" s="53" customFormat="1" x14ac:dyDescent="0.2">
      <c r="A1576" s="66">
        <v>412600</v>
      </c>
      <c r="B1576" s="62" t="s">
        <v>209</v>
      </c>
      <c r="C1576" s="63">
        <v>2000</v>
      </c>
    </row>
    <row r="1577" spans="1:3" s="53" customFormat="1" x14ac:dyDescent="0.2">
      <c r="A1577" s="66">
        <v>412700</v>
      </c>
      <c r="B1577" s="62" t="s">
        <v>196</v>
      </c>
      <c r="C1577" s="63">
        <v>6000</v>
      </c>
    </row>
    <row r="1578" spans="1:3" s="53" customFormat="1" x14ac:dyDescent="0.2">
      <c r="A1578" s="66">
        <v>412900</v>
      </c>
      <c r="B1578" s="100" t="s">
        <v>304</v>
      </c>
      <c r="C1578" s="63">
        <v>800</v>
      </c>
    </row>
    <row r="1579" spans="1:3" s="53" customFormat="1" x14ac:dyDescent="0.2">
      <c r="A1579" s="66">
        <v>412900</v>
      </c>
      <c r="B1579" s="100" t="s">
        <v>305</v>
      </c>
      <c r="C1579" s="63">
        <v>800</v>
      </c>
    </row>
    <row r="1580" spans="1:3" s="53" customFormat="1" x14ac:dyDescent="0.2">
      <c r="A1580" s="66">
        <v>412900</v>
      </c>
      <c r="B1580" s="100" t="s">
        <v>306</v>
      </c>
      <c r="C1580" s="63">
        <v>1399.9999999999998</v>
      </c>
    </row>
    <row r="1581" spans="1:3" s="53" customFormat="1" x14ac:dyDescent="0.2">
      <c r="A1581" s="66">
        <v>412900</v>
      </c>
      <c r="B1581" s="62" t="s">
        <v>289</v>
      </c>
      <c r="C1581" s="63">
        <v>300</v>
      </c>
    </row>
    <row r="1582" spans="1:3" s="53" customFormat="1" ht="19.5" x14ac:dyDescent="0.2">
      <c r="A1582" s="67">
        <v>510000</v>
      </c>
      <c r="B1582" s="64" t="s">
        <v>146</v>
      </c>
      <c r="C1582" s="106">
        <f>0+C1583</f>
        <v>500</v>
      </c>
    </row>
    <row r="1583" spans="1:3" s="65" customFormat="1" ht="19.5" x14ac:dyDescent="0.2">
      <c r="A1583" s="67">
        <v>516000</v>
      </c>
      <c r="B1583" s="64" t="s">
        <v>157</v>
      </c>
      <c r="C1583" s="106">
        <f t="shared" ref="C1583" si="216">C1584</f>
        <v>500</v>
      </c>
    </row>
    <row r="1584" spans="1:3" s="53" customFormat="1" x14ac:dyDescent="0.2">
      <c r="A1584" s="66">
        <v>516100</v>
      </c>
      <c r="B1584" s="62" t="s">
        <v>157</v>
      </c>
      <c r="C1584" s="63">
        <v>500</v>
      </c>
    </row>
    <row r="1585" spans="1:3" s="65" customFormat="1" ht="19.5" x14ac:dyDescent="0.2">
      <c r="A1585" s="67">
        <v>630000</v>
      </c>
      <c r="B1585" s="64" t="s">
        <v>184</v>
      </c>
      <c r="C1585" s="106">
        <f>0+C1586</f>
        <v>2000</v>
      </c>
    </row>
    <row r="1586" spans="1:3" s="65" customFormat="1" ht="19.5" x14ac:dyDescent="0.2">
      <c r="A1586" s="67">
        <v>638000</v>
      </c>
      <c r="B1586" s="64" t="s">
        <v>121</v>
      </c>
      <c r="C1586" s="106">
        <f t="shared" ref="C1586" si="217">C1587</f>
        <v>2000</v>
      </c>
    </row>
    <row r="1587" spans="1:3" s="53" customFormat="1" x14ac:dyDescent="0.2">
      <c r="A1587" s="66">
        <v>638100</v>
      </c>
      <c r="B1587" s="62" t="s">
        <v>189</v>
      </c>
      <c r="C1587" s="63">
        <v>2000</v>
      </c>
    </row>
    <row r="1588" spans="1:3" s="65" customFormat="1" ht="19.5" x14ac:dyDescent="0.2">
      <c r="A1588" s="112"/>
      <c r="B1588" s="64" t="s">
        <v>589</v>
      </c>
      <c r="C1588" s="106">
        <f>C1566+C1582+C1585</f>
        <v>704700</v>
      </c>
    </row>
    <row r="1589" spans="1:3" s="53" customFormat="1" x14ac:dyDescent="0.2">
      <c r="A1589" s="66"/>
      <c r="B1589" s="62"/>
      <c r="C1589" s="105"/>
    </row>
    <row r="1590" spans="1:3" s="53" customFormat="1" ht="46.5" customHeight="1" x14ac:dyDescent="0.2">
      <c r="A1590" s="135" t="s">
        <v>590</v>
      </c>
      <c r="B1590" s="135"/>
      <c r="C1590" s="135"/>
    </row>
    <row r="1591" spans="1:3" s="53" customFormat="1" x14ac:dyDescent="0.2">
      <c r="A1591" s="66" t="s">
        <v>235</v>
      </c>
      <c r="B1591" s="62"/>
      <c r="C1591" s="105"/>
    </row>
    <row r="1592" spans="1:3" s="53" customFormat="1" x14ac:dyDescent="0.2">
      <c r="A1592" s="66" t="s">
        <v>355</v>
      </c>
      <c r="B1592" s="62"/>
      <c r="C1592" s="105"/>
    </row>
    <row r="1593" spans="1:3" s="53" customFormat="1" x14ac:dyDescent="0.2">
      <c r="A1593" s="66" t="s">
        <v>591</v>
      </c>
      <c r="B1593" s="62"/>
      <c r="C1593" s="105"/>
    </row>
    <row r="1594" spans="1:3" s="53" customFormat="1" x14ac:dyDescent="0.2">
      <c r="A1594" s="66"/>
      <c r="B1594" s="62"/>
      <c r="C1594" s="105"/>
    </row>
    <row r="1595" spans="1:3" s="53" customFormat="1" ht="19.5" x14ac:dyDescent="0.2">
      <c r="A1595" s="67">
        <v>410000</v>
      </c>
      <c r="B1595" s="59" t="s">
        <v>83</v>
      </c>
      <c r="C1595" s="106">
        <f t="shared" ref="C1595" si="218">C1596+C1601</f>
        <v>1503100</v>
      </c>
    </row>
    <row r="1596" spans="1:3" s="53" customFormat="1" ht="19.5" x14ac:dyDescent="0.2">
      <c r="A1596" s="67">
        <v>411000</v>
      </c>
      <c r="B1596" s="59" t="s">
        <v>194</v>
      </c>
      <c r="C1596" s="106">
        <f t="shared" ref="C1596" si="219">SUM(C1597:C1600)</f>
        <v>1335900</v>
      </c>
    </row>
    <row r="1597" spans="1:3" s="53" customFormat="1" x14ac:dyDescent="0.2">
      <c r="A1597" s="66">
        <v>411100</v>
      </c>
      <c r="B1597" s="62" t="s">
        <v>84</v>
      </c>
      <c r="C1597" s="63">
        <v>1263000</v>
      </c>
    </row>
    <row r="1598" spans="1:3" s="53" customFormat="1" x14ac:dyDescent="0.2">
      <c r="A1598" s="66">
        <v>411200</v>
      </c>
      <c r="B1598" s="62" t="s">
        <v>207</v>
      </c>
      <c r="C1598" s="63">
        <v>45700</v>
      </c>
    </row>
    <row r="1599" spans="1:3" s="53" customFormat="1" ht="37.5" x14ac:dyDescent="0.2">
      <c r="A1599" s="66">
        <v>411300</v>
      </c>
      <c r="B1599" s="62" t="s">
        <v>85</v>
      </c>
      <c r="C1599" s="63">
        <v>15000</v>
      </c>
    </row>
    <row r="1600" spans="1:3" s="53" customFormat="1" x14ac:dyDescent="0.2">
      <c r="A1600" s="66">
        <v>411400</v>
      </c>
      <c r="B1600" s="62" t="s">
        <v>86</v>
      </c>
      <c r="C1600" s="63">
        <v>12199.999999999998</v>
      </c>
    </row>
    <row r="1601" spans="1:3" s="53" customFormat="1" ht="19.5" x14ac:dyDescent="0.2">
      <c r="A1601" s="67">
        <v>412000</v>
      </c>
      <c r="B1601" s="64" t="s">
        <v>199</v>
      </c>
      <c r="C1601" s="106">
        <f>SUM(C1602:C1609)</f>
        <v>167200</v>
      </c>
    </row>
    <row r="1602" spans="1:3" s="53" customFormat="1" x14ac:dyDescent="0.2">
      <c r="A1602" s="66">
        <v>412200</v>
      </c>
      <c r="B1602" s="62" t="s">
        <v>208</v>
      </c>
      <c r="C1602" s="63">
        <v>60000</v>
      </c>
    </row>
    <row r="1603" spans="1:3" s="53" customFormat="1" x14ac:dyDescent="0.2">
      <c r="A1603" s="66">
        <v>412300</v>
      </c>
      <c r="B1603" s="62" t="s">
        <v>88</v>
      </c>
      <c r="C1603" s="63">
        <v>9000</v>
      </c>
    </row>
    <row r="1604" spans="1:3" s="53" customFormat="1" x14ac:dyDescent="0.2">
      <c r="A1604" s="66">
        <v>412500</v>
      </c>
      <c r="B1604" s="62" t="s">
        <v>90</v>
      </c>
      <c r="C1604" s="63">
        <v>15000</v>
      </c>
    </row>
    <row r="1605" spans="1:3" s="53" customFormat="1" x14ac:dyDescent="0.2">
      <c r="A1605" s="66">
        <v>412600</v>
      </c>
      <c r="B1605" s="62" t="s">
        <v>209</v>
      </c>
      <c r="C1605" s="63">
        <v>20000</v>
      </c>
    </row>
    <row r="1606" spans="1:3" s="53" customFormat="1" x14ac:dyDescent="0.2">
      <c r="A1606" s="66">
        <v>412700</v>
      </c>
      <c r="B1606" s="62" t="s">
        <v>196</v>
      </c>
      <c r="C1606" s="63">
        <v>60000</v>
      </c>
    </row>
    <row r="1607" spans="1:3" s="53" customFormat="1" x14ac:dyDescent="0.2">
      <c r="A1607" s="66">
        <v>412900</v>
      </c>
      <c r="B1607" s="100" t="s">
        <v>304</v>
      </c>
      <c r="C1607" s="63">
        <v>400</v>
      </c>
    </row>
    <row r="1608" spans="1:3" s="53" customFormat="1" x14ac:dyDescent="0.2">
      <c r="A1608" s="66">
        <v>412900</v>
      </c>
      <c r="B1608" s="100" t="s">
        <v>305</v>
      </c>
      <c r="C1608" s="63">
        <v>199.99999999999955</v>
      </c>
    </row>
    <row r="1609" spans="1:3" s="53" customFormat="1" x14ac:dyDescent="0.2">
      <c r="A1609" s="66">
        <v>412900</v>
      </c>
      <c r="B1609" s="100" t="s">
        <v>306</v>
      </c>
      <c r="C1609" s="63">
        <v>2600</v>
      </c>
    </row>
    <row r="1610" spans="1:3" s="53" customFormat="1" ht="19.5" x14ac:dyDescent="0.2">
      <c r="A1610" s="67">
        <v>510000</v>
      </c>
      <c r="B1610" s="64" t="s">
        <v>146</v>
      </c>
      <c r="C1610" s="106">
        <f t="shared" ref="C1610" si="220">C1611+C1613</f>
        <v>10500</v>
      </c>
    </row>
    <row r="1611" spans="1:3" s="53" customFormat="1" ht="19.5" x14ac:dyDescent="0.2">
      <c r="A1611" s="67">
        <v>511000</v>
      </c>
      <c r="B1611" s="64" t="s">
        <v>147</v>
      </c>
      <c r="C1611" s="106">
        <f t="shared" ref="C1611" si="221">SUM(C1612:C1612)</f>
        <v>8000</v>
      </c>
    </row>
    <row r="1612" spans="1:3" s="53" customFormat="1" x14ac:dyDescent="0.2">
      <c r="A1612" s="66">
        <v>511300</v>
      </c>
      <c r="B1612" s="62" t="s">
        <v>150</v>
      </c>
      <c r="C1612" s="63">
        <v>8000</v>
      </c>
    </row>
    <row r="1613" spans="1:3" s="65" customFormat="1" ht="19.5" x14ac:dyDescent="0.2">
      <c r="A1613" s="67">
        <v>516000</v>
      </c>
      <c r="B1613" s="64" t="s">
        <v>157</v>
      </c>
      <c r="C1613" s="106">
        <f t="shared" ref="C1613" si="222">C1614</f>
        <v>2500</v>
      </c>
    </row>
    <row r="1614" spans="1:3" s="53" customFormat="1" x14ac:dyDescent="0.2">
      <c r="A1614" s="66">
        <v>516100</v>
      </c>
      <c r="B1614" s="62" t="s">
        <v>157</v>
      </c>
      <c r="C1614" s="63">
        <v>2500</v>
      </c>
    </row>
    <row r="1615" spans="1:3" s="65" customFormat="1" ht="19.5" x14ac:dyDescent="0.2">
      <c r="A1615" s="67">
        <v>630000</v>
      </c>
      <c r="B1615" s="64" t="s">
        <v>184</v>
      </c>
      <c r="C1615" s="106">
        <f>0+C1616</f>
        <v>7000</v>
      </c>
    </row>
    <row r="1616" spans="1:3" s="65" customFormat="1" ht="19.5" x14ac:dyDescent="0.2">
      <c r="A1616" s="67">
        <v>638000</v>
      </c>
      <c r="B1616" s="64" t="s">
        <v>121</v>
      </c>
      <c r="C1616" s="106">
        <f t="shared" ref="C1616" si="223">C1617</f>
        <v>7000</v>
      </c>
    </row>
    <row r="1617" spans="1:3" s="53" customFormat="1" x14ac:dyDescent="0.2">
      <c r="A1617" s="66">
        <v>638100</v>
      </c>
      <c r="B1617" s="62" t="s">
        <v>189</v>
      </c>
      <c r="C1617" s="63">
        <v>7000</v>
      </c>
    </row>
    <row r="1618" spans="1:3" s="53" customFormat="1" ht="39" x14ac:dyDescent="0.2">
      <c r="A1618" s="112"/>
      <c r="B1618" s="64" t="s">
        <v>592</v>
      </c>
      <c r="C1618" s="106">
        <f>C1595+C1610+C1615</f>
        <v>1520600</v>
      </c>
    </row>
    <row r="1619" spans="1:3" s="53" customFormat="1" x14ac:dyDescent="0.2">
      <c r="A1619" s="108"/>
      <c r="B1619" s="102" t="s">
        <v>222</v>
      </c>
      <c r="C1619" s="107">
        <f>C1588+C1618</f>
        <v>2225300</v>
      </c>
    </row>
    <row r="1620" spans="1:3" s="53" customFormat="1" x14ac:dyDescent="0.2">
      <c r="A1620" s="93"/>
      <c r="B1620" s="55"/>
      <c r="C1620" s="94"/>
    </row>
    <row r="1621" spans="1:3" s="53" customFormat="1" x14ac:dyDescent="0.2">
      <c r="A1621" s="70"/>
      <c r="B1621" s="55"/>
      <c r="C1621" s="105"/>
    </row>
    <row r="1622" spans="1:3" s="53" customFormat="1" ht="19.5" x14ac:dyDescent="0.2">
      <c r="A1622" s="66" t="s">
        <v>593</v>
      </c>
      <c r="B1622" s="64"/>
      <c r="C1622" s="105"/>
    </row>
    <row r="1623" spans="1:3" s="53" customFormat="1" ht="19.5" x14ac:dyDescent="0.2">
      <c r="A1623" s="66" t="s">
        <v>235</v>
      </c>
      <c r="B1623" s="64"/>
      <c r="C1623" s="105"/>
    </row>
    <row r="1624" spans="1:3" s="53" customFormat="1" ht="19.5" x14ac:dyDescent="0.2">
      <c r="A1624" s="66" t="s">
        <v>356</v>
      </c>
      <c r="B1624" s="64"/>
      <c r="C1624" s="105"/>
    </row>
    <row r="1625" spans="1:3" s="53" customFormat="1" ht="19.5" x14ac:dyDescent="0.2">
      <c r="A1625" s="66" t="s">
        <v>514</v>
      </c>
      <c r="B1625" s="64"/>
      <c r="C1625" s="105"/>
    </row>
    <row r="1626" spans="1:3" s="53" customFormat="1" x14ac:dyDescent="0.2">
      <c r="A1626" s="66"/>
      <c r="B1626" s="57"/>
      <c r="C1626" s="94"/>
    </row>
    <row r="1627" spans="1:3" s="53" customFormat="1" ht="19.5" x14ac:dyDescent="0.2">
      <c r="A1627" s="67">
        <v>410000</v>
      </c>
      <c r="B1627" s="59" t="s">
        <v>83</v>
      </c>
      <c r="C1627" s="106">
        <f>C1628+C1633+C1644</f>
        <v>4453900</v>
      </c>
    </row>
    <row r="1628" spans="1:3" s="53" customFormat="1" ht="19.5" x14ac:dyDescent="0.2">
      <c r="A1628" s="67">
        <v>411000</v>
      </c>
      <c r="B1628" s="59" t="s">
        <v>194</v>
      </c>
      <c r="C1628" s="106">
        <f t="shared" ref="C1628" si="224">SUM(C1629:C1632)</f>
        <v>4046200</v>
      </c>
    </row>
    <row r="1629" spans="1:3" s="53" customFormat="1" x14ac:dyDescent="0.2">
      <c r="A1629" s="66">
        <v>411100</v>
      </c>
      <c r="B1629" s="62" t="s">
        <v>84</v>
      </c>
      <c r="C1629" s="63">
        <v>3730700</v>
      </c>
    </row>
    <row r="1630" spans="1:3" s="53" customFormat="1" x14ac:dyDescent="0.2">
      <c r="A1630" s="66">
        <v>411200</v>
      </c>
      <c r="B1630" s="62" t="s">
        <v>207</v>
      </c>
      <c r="C1630" s="63">
        <v>110000</v>
      </c>
    </row>
    <row r="1631" spans="1:3" s="53" customFormat="1" ht="37.5" x14ac:dyDescent="0.2">
      <c r="A1631" s="66">
        <v>411300</v>
      </c>
      <c r="B1631" s="62" t="s">
        <v>85</v>
      </c>
      <c r="C1631" s="63">
        <v>145500</v>
      </c>
    </row>
    <row r="1632" spans="1:3" s="53" customFormat="1" x14ac:dyDescent="0.2">
      <c r="A1632" s="66">
        <v>411400</v>
      </c>
      <c r="B1632" s="62" t="s">
        <v>86</v>
      </c>
      <c r="C1632" s="63">
        <v>60000</v>
      </c>
    </row>
    <row r="1633" spans="1:3" s="53" customFormat="1" ht="19.5" x14ac:dyDescent="0.2">
      <c r="A1633" s="67">
        <v>412000</v>
      </c>
      <c r="B1633" s="64" t="s">
        <v>199</v>
      </c>
      <c r="C1633" s="106">
        <f>SUM(C1634:C1643)</f>
        <v>404700</v>
      </c>
    </row>
    <row r="1634" spans="1:3" s="53" customFormat="1" x14ac:dyDescent="0.2">
      <c r="A1634" s="66">
        <v>412100</v>
      </c>
      <c r="B1634" s="62" t="s">
        <v>87</v>
      </c>
      <c r="C1634" s="63">
        <v>53000</v>
      </c>
    </row>
    <row r="1635" spans="1:3" s="53" customFormat="1" x14ac:dyDescent="0.2">
      <c r="A1635" s="66">
        <v>412200</v>
      </c>
      <c r="B1635" s="62" t="s">
        <v>208</v>
      </c>
      <c r="C1635" s="63">
        <v>200000</v>
      </c>
    </row>
    <row r="1636" spans="1:3" s="53" customFormat="1" x14ac:dyDescent="0.2">
      <c r="A1636" s="66">
        <v>412300</v>
      </c>
      <c r="B1636" s="62" t="s">
        <v>88</v>
      </c>
      <c r="C1636" s="63">
        <v>60000</v>
      </c>
    </row>
    <row r="1637" spans="1:3" s="53" customFormat="1" x14ac:dyDescent="0.2">
      <c r="A1637" s="66">
        <v>412500</v>
      </c>
      <c r="B1637" s="62" t="s">
        <v>90</v>
      </c>
      <c r="C1637" s="63">
        <v>16000.000000000002</v>
      </c>
    </row>
    <row r="1638" spans="1:3" s="53" customFormat="1" x14ac:dyDescent="0.2">
      <c r="A1638" s="66">
        <v>412600</v>
      </c>
      <c r="B1638" s="62" t="s">
        <v>209</v>
      </c>
      <c r="C1638" s="63">
        <v>25500</v>
      </c>
    </row>
    <row r="1639" spans="1:3" s="53" customFormat="1" x14ac:dyDescent="0.2">
      <c r="A1639" s="66">
        <v>412700</v>
      </c>
      <c r="B1639" s="62" t="s">
        <v>196</v>
      </c>
      <c r="C1639" s="63">
        <v>25000</v>
      </c>
    </row>
    <row r="1640" spans="1:3" s="53" customFormat="1" x14ac:dyDescent="0.2">
      <c r="A1640" s="66">
        <v>412900</v>
      </c>
      <c r="B1640" s="100" t="s">
        <v>287</v>
      </c>
      <c r="C1640" s="63">
        <v>10000</v>
      </c>
    </row>
    <row r="1641" spans="1:3" s="53" customFormat="1" x14ac:dyDescent="0.2">
      <c r="A1641" s="66">
        <v>412900</v>
      </c>
      <c r="B1641" s="100" t="s">
        <v>304</v>
      </c>
      <c r="C1641" s="63">
        <v>1200</v>
      </c>
    </row>
    <row r="1642" spans="1:3" s="53" customFormat="1" x14ac:dyDescent="0.2">
      <c r="A1642" s="66">
        <v>412900</v>
      </c>
      <c r="B1642" s="100" t="s">
        <v>305</v>
      </c>
      <c r="C1642" s="63">
        <v>6000</v>
      </c>
    </row>
    <row r="1643" spans="1:3" s="53" customFormat="1" x14ac:dyDescent="0.2">
      <c r="A1643" s="66">
        <v>412900</v>
      </c>
      <c r="B1643" s="100" t="s">
        <v>306</v>
      </c>
      <c r="C1643" s="63">
        <v>8000</v>
      </c>
    </row>
    <row r="1644" spans="1:3" s="65" customFormat="1" ht="39" x14ac:dyDescent="0.2">
      <c r="A1644" s="67">
        <v>418000</v>
      </c>
      <c r="B1644" s="64" t="s">
        <v>203</v>
      </c>
      <c r="C1644" s="106">
        <f t="shared" ref="C1644" si="225">C1645</f>
        <v>3000</v>
      </c>
    </row>
    <row r="1645" spans="1:3" s="53" customFormat="1" x14ac:dyDescent="0.2">
      <c r="A1645" s="66">
        <v>418400</v>
      </c>
      <c r="B1645" s="62" t="s">
        <v>141</v>
      </c>
      <c r="C1645" s="63">
        <v>3000</v>
      </c>
    </row>
    <row r="1646" spans="1:3" s="53" customFormat="1" ht="19.5" x14ac:dyDescent="0.2">
      <c r="A1646" s="67">
        <v>510000</v>
      </c>
      <c r="B1646" s="64" t="s">
        <v>146</v>
      </c>
      <c r="C1646" s="106">
        <f>C1647+C1649</f>
        <v>15000</v>
      </c>
    </row>
    <row r="1647" spans="1:3" s="53" customFormat="1" ht="19.5" x14ac:dyDescent="0.2">
      <c r="A1647" s="67">
        <v>511000</v>
      </c>
      <c r="B1647" s="64" t="s">
        <v>147</v>
      </c>
      <c r="C1647" s="106">
        <f>SUM(C1648:C1648)</f>
        <v>10000</v>
      </c>
    </row>
    <row r="1648" spans="1:3" s="53" customFormat="1" x14ac:dyDescent="0.2">
      <c r="A1648" s="66">
        <v>511300</v>
      </c>
      <c r="B1648" s="62" t="s">
        <v>150</v>
      </c>
      <c r="C1648" s="63">
        <v>10000</v>
      </c>
    </row>
    <row r="1649" spans="1:3" s="53" customFormat="1" ht="19.5" x14ac:dyDescent="0.2">
      <c r="A1649" s="67">
        <v>516000</v>
      </c>
      <c r="B1649" s="64" t="s">
        <v>157</v>
      </c>
      <c r="C1649" s="119">
        <f t="shared" ref="C1649" si="226">C1650</f>
        <v>5000</v>
      </c>
    </row>
    <row r="1650" spans="1:3" s="53" customFormat="1" x14ac:dyDescent="0.2">
      <c r="A1650" s="66">
        <v>516100</v>
      </c>
      <c r="B1650" s="62" t="s">
        <v>157</v>
      </c>
      <c r="C1650" s="63">
        <v>5000</v>
      </c>
    </row>
    <row r="1651" spans="1:3" s="65" customFormat="1" ht="19.5" x14ac:dyDescent="0.2">
      <c r="A1651" s="67">
        <v>630000</v>
      </c>
      <c r="B1651" s="64" t="s">
        <v>184</v>
      </c>
      <c r="C1651" s="106">
        <f>0+C1652</f>
        <v>200000</v>
      </c>
    </row>
    <row r="1652" spans="1:3" s="65" customFormat="1" ht="19.5" x14ac:dyDescent="0.2">
      <c r="A1652" s="67">
        <v>638000</v>
      </c>
      <c r="B1652" s="64" t="s">
        <v>121</v>
      </c>
      <c r="C1652" s="106">
        <f t="shared" ref="C1652" si="227">C1653</f>
        <v>200000</v>
      </c>
    </row>
    <row r="1653" spans="1:3" s="53" customFormat="1" x14ac:dyDescent="0.2">
      <c r="A1653" s="66">
        <v>638100</v>
      </c>
      <c r="B1653" s="62" t="s">
        <v>189</v>
      </c>
      <c r="C1653" s="63">
        <v>200000</v>
      </c>
    </row>
    <row r="1654" spans="1:3" s="53" customFormat="1" x14ac:dyDescent="0.2">
      <c r="A1654" s="108"/>
      <c r="B1654" s="102" t="s">
        <v>222</v>
      </c>
      <c r="C1654" s="107">
        <f>C1627+C1646+C1651+0</f>
        <v>4668900</v>
      </c>
    </row>
    <row r="1655" spans="1:3" s="53" customFormat="1" ht="19.5" x14ac:dyDescent="0.2">
      <c r="A1655" s="72"/>
      <c r="B1655" s="64"/>
      <c r="C1655" s="105"/>
    </row>
    <row r="1656" spans="1:3" s="53" customFormat="1" x14ac:dyDescent="0.2">
      <c r="A1656" s="70"/>
      <c r="B1656" s="55"/>
      <c r="C1656" s="105"/>
    </row>
    <row r="1657" spans="1:3" s="53" customFormat="1" ht="19.5" x14ac:dyDescent="0.2">
      <c r="A1657" s="66" t="s">
        <v>594</v>
      </c>
      <c r="B1657" s="64"/>
      <c r="C1657" s="105"/>
    </row>
    <row r="1658" spans="1:3" s="53" customFormat="1" ht="19.5" x14ac:dyDescent="0.2">
      <c r="A1658" s="66" t="s">
        <v>235</v>
      </c>
      <c r="B1658" s="64"/>
      <c r="C1658" s="105"/>
    </row>
    <row r="1659" spans="1:3" s="53" customFormat="1" ht="19.5" x14ac:dyDescent="0.2">
      <c r="A1659" s="66" t="s">
        <v>352</v>
      </c>
      <c r="B1659" s="64"/>
      <c r="C1659" s="105"/>
    </row>
    <row r="1660" spans="1:3" s="53" customFormat="1" ht="19.5" x14ac:dyDescent="0.2">
      <c r="A1660" s="66" t="s">
        <v>514</v>
      </c>
      <c r="B1660" s="64"/>
      <c r="C1660" s="105"/>
    </row>
    <row r="1661" spans="1:3" s="53" customFormat="1" x14ac:dyDescent="0.2">
      <c r="A1661" s="66"/>
      <c r="B1661" s="57"/>
      <c r="C1661" s="94"/>
    </row>
    <row r="1662" spans="1:3" s="53" customFormat="1" ht="19.5" x14ac:dyDescent="0.2">
      <c r="A1662" s="67">
        <v>410000</v>
      </c>
      <c r="B1662" s="59" t="s">
        <v>83</v>
      </c>
      <c r="C1662" s="106">
        <f t="shared" ref="C1662" si="228">C1663+C1668</f>
        <v>449900</v>
      </c>
    </row>
    <row r="1663" spans="1:3" s="53" customFormat="1" ht="19.5" x14ac:dyDescent="0.2">
      <c r="A1663" s="67">
        <v>411000</v>
      </c>
      <c r="B1663" s="59" t="s">
        <v>194</v>
      </c>
      <c r="C1663" s="106">
        <f t="shared" ref="C1663" si="229">SUM(C1664:C1667)</f>
        <v>356400</v>
      </c>
    </row>
    <row r="1664" spans="1:3" s="53" customFormat="1" x14ac:dyDescent="0.2">
      <c r="A1664" s="66">
        <v>411100</v>
      </c>
      <c r="B1664" s="62" t="s">
        <v>84</v>
      </c>
      <c r="C1664" s="63">
        <v>333000</v>
      </c>
    </row>
    <row r="1665" spans="1:3" s="53" customFormat="1" x14ac:dyDescent="0.2">
      <c r="A1665" s="66">
        <v>411200</v>
      </c>
      <c r="B1665" s="62" t="s">
        <v>207</v>
      </c>
      <c r="C1665" s="63">
        <v>10600</v>
      </c>
    </row>
    <row r="1666" spans="1:3" s="53" customFormat="1" ht="37.5" x14ac:dyDescent="0.2">
      <c r="A1666" s="66">
        <v>411300</v>
      </c>
      <c r="B1666" s="62" t="s">
        <v>85</v>
      </c>
      <c r="C1666" s="63">
        <v>6000</v>
      </c>
    </row>
    <row r="1667" spans="1:3" s="53" customFormat="1" x14ac:dyDescent="0.2">
      <c r="A1667" s="66">
        <v>411400</v>
      </c>
      <c r="B1667" s="62" t="s">
        <v>86</v>
      </c>
      <c r="C1667" s="63">
        <v>6800.0000000000045</v>
      </c>
    </row>
    <row r="1668" spans="1:3" s="53" customFormat="1" ht="19.5" x14ac:dyDescent="0.2">
      <c r="A1668" s="67">
        <v>412000</v>
      </c>
      <c r="B1668" s="64" t="s">
        <v>199</v>
      </c>
      <c r="C1668" s="106">
        <f>SUM(C1669:C1678)</f>
        <v>93500</v>
      </c>
    </row>
    <row r="1669" spans="1:3" s="53" customFormat="1" x14ac:dyDescent="0.2">
      <c r="A1669" s="66">
        <v>412100</v>
      </c>
      <c r="B1669" s="62" t="s">
        <v>87</v>
      </c>
      <c r="C1669" s="63">
        <v>999.99999999999977</v>
      </c>
    </row>
    <row r="1670" spans="1:3" s="53" customFormat="1" x14ac:dyDescent="0.2">
      <c r="A1670" s="66">
        <v>412200</v>
      </c>
      <c r="B1670" s="62" t="s">
        <v>208</v>
      </c>
      <c r="C1670" s="63">
        <v>30000</v>
      </c>
    </row>
    <row r="1671" spans="1:3" s="53" customFormat="1" x14ac:dyDescent="0.2">
      <c r="A1671" s="66">
        <v>412300</v>
      </c>
      <c r="B1671" s="62" t="s">
        <v>88</v>
      </c>
      <c r="C1671" s="63">
        <v>5500</v>
      </c>
    </row>
    <row r="1672" spans="1:3" s="53" customFormat="1" x14ac:dyDescent="0.2">
      <c r="A1672" s="66">
        <v>412500</v>
      </c>
      <c r="B1672" s="62" t="s">
        <v>90</v>
      </c>
      <c r="C1672" s="63">
        <v>2600</v>
      </c>
    </row>
    <row r="1673" spans="1:3" s="53" customFormat="1" x14ac:dyDescent="0.2">
      <c r="A1673" s="66">
        <v>412600</v>
      </c>
      <c r="B1673" s="62" t="s">
        <v>209</v>
      </c>
      <c r="C1673" s="63">
        <v>3100</v>
      </c>
    </row>
    <row r="1674" spans="1:3" s="53" customFormat="1" x14ac:dyDescent="0.2">
      <c r="A1674" s="66">
        <v>412700</v>
      </c>
      <c r="B1674" s="62" t="s">
        <v>196</v>
      </c>
      <c r="C1674" s="63">
        <v>11100</v>
      </c>
    </row>
    <row r="1675" spans="1:3" s="53" customFormat="1" x14ac:dyDescent="0.2">
      <c r="A1675" s="66">
        <v>412900</v>
      </c>
      <c r="B1675" s="100" t="s">
        <v>287</v>
      </c>
      <c r="C1675" s="63">
        <v>37000</v>
      </c>
    </row>
    <row r="1676" spans="1:3" s="53" customFormat="1" x14ac:dyDescent="0.2">
      <c r="A1676" s="66">
        <v>412900</v>
      </c>
      <c r="B1676" s="100" t="s">
        <v>304</v>
      </c>
      <c r="C1676" s="63">
        <v>1000</v>
      </c>
    </row>
    <row r="1677" spans="1:3" s="53" customFormat="1" x14ac:dyDescent="0.2">
      <c r="A1677" s="66">
        <v>412900</v>
      </c>
      <c r="B1677" s="100" t="s">
        <v>305</v>
      </c>
      <c r="C1677" s="63">
        <v>1500</v>
      </c>
    </row>
    <row r="1678" spans="1:3" s="53" customFormat="1" x14ac:dyDescent="0.2">
      <c r="A1678" s="66">
        <v>412900</v>
      </c>
      <c r="B1678" s="100" t="s">
        <v>306</v>
      </c>
      <c r="C1678" s="63">
        <v>700</v>
      </c>
    </row>
    <row r="1679" spans="1:3" s="65" customFormat="1" ht="19.5" x14ac:dyDescent="0.2">
      <c r="A1679" s="67">
        <v>510000</v>
      </c>
      <c r="B1679" s="64" t="s">
        <v>146</v>
      </c>
      <c r="C1679" s="106">
        <f t="shared" ref="C1679:C1680" si="230">C1680</f>
        <v>5000</v>
      </c>
    </row>
    <row r="1680" spans="1:3" s="65" customFormat="1" ht="19.5" x14ac:dyDescent="0.2">
      <c r="A1680" s="67">
        <v>511000</v>
      </c>
      <c r="B1680" s="64" t="s">
        <v>147</v>
      </c>
      <c r="C1680" s="106">
        <f t="shared" si="230"/>
        <v>5000</v>
      </c>
    </row>
    <row r="1681" spans="1:3" s="53" customFormat="1" x14ac:dyDescent="0.2">
      <c r="A1681" s="66">
        <v>511300</v>
      </c>
      <c r="B1681" s="62" t="s">
        <v>150</v>
      </c>
      <c r="C1681" s="63">
        <v>5000</v>
      </c>
    </row>
    <row r="1682" spans="1:3" s="65" customFormat="1" ht="19.5" x14ac:dyDescent="0.2">
      <c r="A1682" s="67">
        <v>630000</v>
      </c>
      <c r="B1682" s="64" t="s">
        <v>184</v>
      </c>
      <c r="C1682" s="106">
        <f>0+C1683</f>
        <v>1500</v>
      </c>
    </row>
    <row r="1683" spans="1:3" s="65" customFormat="1" ht="19.5" x14ac:dyDescent="0.2">
      <c r="A1683" s="67">
        <v>638000</v>
      </c>
      <c r="B1683" s="64" t="s">
        <v>121</v>
      </c>
      <c r="C1683" s="106">
        <f t="shared" ref="C1683" si="231">C1684</f>
        <v>1500</v>
      </c>
    </row>
    <row r="1684" spans="1:3" s="53" customFormat="1" x14ac:dyDescent="0.2">
      <c r="A1684" s="66">
        <v>638100</v>
      </c>
      <c r="B1684" s="62" t="s">
        <v>189</v>
      </c>
      <c r="C1684" s="63">
        <v>1500</v>
      </c>
    </row>
    <row r="1685" spans="1:3" s="53" customFormat="1" x14ac:dyDescent="0.2">
      <c r="A1685" s="108"/>
      <c r="B1685" s="102" t="s">
        <v>222</v>
      </c>
      <c r="C1685" s="107">
        <f>C1662+C1679+C1682</f>
        <v>456400</v>
      </c>
    </row>
    <row r="1686" spans="1:3" s="53" customFormat="1" x14ac:dyDescent="0.2">
      <c r="A1686" s="93"/>
      <c r="B1686" s="55"/>
      <c r="C1686" s="94"/>
    </row>
    <row r="1687" spans="1:3" s="53" customFormat="1" x14ac:dyDescent="0.2">
      <c r="A1687" s="70"/>
      <c r="B1687" s="55"/>
      <c r="C1687" s="105"/>
    </row>
    <row r="1688" spans="1:3" s="53" customFormat="1" x14ac:dyDescent="0.2">
      <c r="A1688" s="66" t="s">
        <v>595</v>
      </c>
      <c r="B1688" s="62"/>
      <c r="C1688" s="105"/>
    </row>
    <row r="1689" spans="1:3" s="53" customFormat="1" x14ac:dyDescent="0.2">
      <c r="A1689" s="66" t="s">
        <v>235</v>
      </c>
      <c r="B1689" s="62"/>
      <c r="C1689" s="105"/>
    </row>
    <row r="1690" spans="1:3" s="53" customFormat="1" ht="19.5" x14ac:dyDescent="0.2">
      <c r="A1690" s="66" t="s">
        <v>357</v>
      </c>
      <c r="B1690" s="64"/>
      <c r="C1690" s="105"/>
    </row>
    <row r="1691" spans="1:3" s="53" customFormat="1" ht="19.5" x14ac:dyDescent="0.2">
      <c r="A1691" s="66" t="s">
        <v>514</v>
      </c>
      <c r="B1691" s="64"/>
      <c r="C1691" s="105"/>
    </row>
    <row r="1692" spans="1:3" s="53" customFormat="1" x14ac:dyDescent="0.2">
      <c r="A1692" s="66"/>
      <c r="B1692" s="57"/>
      <c r="C1692" s="94"/>
    </row>
    <row r="1693" spans="1:3" s="53" customFormat="1" ht="19.5" x14ac:dyDescent="0.2">
      <c r="A1693" s="67">
        <v>410000</v>
      </c>
      <c r="B1693" s="59" t="s">
        <v>83</v>
      </c>
      <c r="C1693" s="106">
        <f t="shared" ref="C1693" si="232">C1694+C1699</f>
        <v>6505700</v>
      </c>
    </row>
    <row r="1694" spans="1:3" s="53" customFormat="1" ht="19.5" x14ac:dyDescent="0.2">
      <c r="A1694" s="67">
        <v>411000</v>
      </c>
      <c r="B1694" s="59" t="s">
        <v>194</v>
      </c>
      <c r="C1694" s="106">
        <f t="shared" ref="C1694" si="233">SUM(C1695:C1698)</f>
        <v>6258500</v>
      </c>
    </row>
    <row r="1695" spans="1:3" s="53" customFormat="1" x14ac:dyDescent="0.2">
      <c r="A1695" s="66">
        <v>411100</v>
      </c>
      <c r="B1695" s="62" t="s">
        <v>84</v>
      </c>
      <c r="C1695" s="63">
        <v>5835000</v>
      </c>
    </row>
    <row r="1696" spans="1:3" s="53" customFormat="1" x14ac:dyDescent="0.2">
      <c r="A1696" s="66">
        <v>411200</v>
      </c>
      <c r="B1696" s="62" t="s">
        <v>207</v>
      </c>
      <c r="C1696" s="63">
        <v>253500</v>
      </c>
    </row>
    <row r="1697" spans="1:3" s="53" customFormat="1" ht="37.5" x14ac:dyDescent="0.2">
      <c r="A1697" s="66">
        <v>411300</v>
      </c>
      <c r="B1697" s="62" t="s">
        <v>85</v>
      </c>
      <c r="C1697" s="63">
        <v>119999.99999999999</v>
      </c>
    </row>
    <row r="1698" spans="1:3" s="53" customFormat="1" x14ac:dyDescent="0.2">
      <c r="A1698" s="66">
        <v>411400</v>
      </c>
      <c r="B1698" s="62" t="s">
        <v>86</v>
      </c>
      <c r="C1698" s="63">
        <v>50000</v>
      </c>
    </row>
    <row r="1699" spans="1:3" s="53" customFormat="1" ht="19.5" x14ac:dyDescent="0.2">
      <c r="A1699" s="67">
        <v>412000</v>
      </c>
      <c r="B1699" s="64" t="s">
        <v>199</v>
      </c>
      <c r="C1699" s="106">
        <f>SUM(C1700:C1708)</f>
        <v>247200</v>
      </c>
    </row>
    <row r="1700" spans="1:3" s="53" customFormat="1" x14ac:dyDescent="0.2">
      <c r="A1700" s="66">
        <v>412100</v>
      </c>
      <c r="B1700" s="62" t="s">
        <v>87</v>
      </c>
      <c r="C1700" s="63">
        <v>4900</v>
      </c>
    </row>
    <row r="1701" spans="1:3" s="53" customFormat="1" x14ac:dyDescent="0.2">
      <c r="A1701" s="66">
        <v>412200</v>
      </c>
      <c r="B1701" s="62" t="s">
        <v>208</v>
      </c>
      <c r="C1701" s="63">
        <v>28000</v>
      </c>
    </row>
    <row r="1702" spans="1:3" s="53" customFormat="1" x14ac:dyDescent="0.2">
      <c r="A1702" s="66">
        <v>412300</v>
      </c>
      <c r="B1702" s="62" t="s">
        <v>88</v>
      </c>
      <c r="C1702" s="63">
        <v>25000</v>
      </c>
    </row>
    <row r="1703" spans="1:3" s="53" customFormat="1" x14ac:dyDescent="0.2">
      <c r="A1703" s="66">
        <v>412500</v>
      </c>
      <c r="B1703" s="62" t="s">
        <v>90</v>
      </c>
      <c r="C1703" s="63">
        <v>39000.000000000015</v>
      </c>
    </row>
    <row r="1704" spans="1:3" s="53" customFormat="1" x14ac:dyDescent="0.2">
      <c r="A1704" s="66">
        <v>412600</v>
      </c>
      <c r="B1704" s="62" t="s">
        <v>209</v>
      </c>
      <c r="C1704" s="63">
        <v>112000</v>
      </c>
    </row>
    <row r="1705" spans="1:3" s="53" customFormat="1" x14ac:dyDescent="0.2">
      <c r="A1705" s="66">
        <v>412700</v>
      </c>
      <c r="B1705" s="62" t="s">
        <v>196</v>
      </c>
      <c r="C1705" s="63">
        <v>25000</v>
      </c>
    </row>
    <row r="1706" spans="1:3" s="53" customFormat="1" x14ac:dyDescent="0.2">
      <c r="A1706" s="66">
        <v>412900</v>
      </c>
      <c r="B1706" s="62" t="s">
        <v>304</v>
      </c>
      <c r="C1706" s="63">
        <v>800</v>
      </c>
    </row>
    <row r="1707" spans="1:3" s="53" customFormat="1" x14ac:dyDescent="0.2">
      <c r="A1707" s="66">
        <v>412900</v>
      </c>
      <c r="B1707" s="100" t="s">
        <v>305</v>
      </c>
      <c r="C1707" s="63">
        <v>9000</v>
      </c>
    </row>
    <row r="1708" spans="1:3" s="53" customFormat="1" x14ac:dyDescent="0.2">
      <c r="A1708" s="66">
        <v>412900</v>
      </c>
      <c r="B1708" s="62" t="s">
        <v>289</v>
      </c>
      <c r="C1708" s="63">
        <v>3500</v>
      </c>
    </row>
    <row r="1709" spans="1:3" s="53" customFormat="1" ht="19.5" x14ac:dyDescent="0.2">
      <c r="A1709" s="67">
        <v>510000</v>
      </c>
      <c r="B1709" s="64" t="s">
        <v>146</v>
      </c>
      <c r="C1709" s="106">
        <f t="shared" ref="C1709" si="234">C1710+C1712</f>
        <v>50000</v>
      </c>
    </row>
    <row r="1710" spans="1:3" s="53" customFormat="1" ht="19.5" x14ac:dyDescent="0.2">
      <c r="A1710" s="67">
        <v>511000</v>
      </c>
      <c r="B1710" s="64" t="s">
        <v>147</v>
      </c>
      <c r="C1710" s="106">
        <f t="shared" ref="C1710" si="235">SUM(C1711:C1711)</f>
        <v>10000</v>
      </c>
    </row>
    <row r="1711" spans="1:3" s="53" customFormat="1" x14ac:dyDescent="0.2">
      <c r="A1711" s="66">
        <v>511300</v>
      </c>
      <c r="B1711" s="62" t="s">
        <v>150</v>
      </c>
      <c r="C1711" s="63">
        <v>10000</v>
      </c>
    </row>
    <row r="1712" spans="1:3" s="65" customFormat="1" ht="19.5" x14ac:dyDescent="0.2">
      <c r="A1712" s="67">
        <v>516000</v>
      </c>
      <c r="B1712" s="64" t="s">
        <v>157</v>
      </c>
      <c r="C1712" s="106">
        <f t="shared" ref="C1712" si="236">C1713</f>
        <v>40000</v>
      </c>
    </row>
    <row r="1713" spans="1:3" s="53" customFormat="1" x14ac:dyDescent="0.2">
      <c r="A1713" s="66">
        <v>516100</v>
      </c>
      <c r="B1713" s="62" t="s">
        <v>157</v>
      </c>
      <c r="C1713" s="63">
        <v>40000</v>
      </c>
    </row>
    <row r="1714" spans="1:3" s="65" customFormat="1" ht="19.5" x14ac:dyDescent="0.2">
      <c r="A1714" s="67">
        <v>630000</v>
      </c>
      <c r="B1714" s="64" t="s">
        <v>184</v>
      </c>
      <c r="C1714" s="106">
        <f>0+C1715</f>
        <v>60000</v>
      </c>
    </row>
    <row r="1715" spans="1:3" s="65" customFormat="1" ht="19.5" x14ac:dyDescent="0.2">
      <c r="A1715" s="67">
        <v>638000</v>
      </c>
      <c r="B1715" s="64" t="s">
        <v>121</v>
      </c>
      <c r="C1715" s="106">
        <f t="shared" ref="C1715" si="237">C1716</f>
        <v>60000</v>
      </c>
    </row>
    <row r="1716" spans="1:3" s="53" customFormat="1" x14ac:dyDescent="0.2">
      <c r="A1716" s="66">
        <v>638100</v>
      </c>
      <c r="B1716" s="62" t="s">
        <v>189</v>
      </c>
      <c r="C1716" s="63">
        <v>60000</v>
      </c>
    </row>
    <row r="1717" spans="1:3" s="53" customFormat="1" x14ac:dyDescent="0.2">
      <c r="A1717" s="108"/>
      <c r="B1717" s="102" t="s">
        <v>222</v>
      </c>
      <c r="C1717" s="107">
        <f>C1693+C1709+C1714</f>
        <v>6615700</v>
      </c>
    </row>
    <row r="1718" spans="1:3" s="53" customFormat="1" x14ac:dyDescent="0.2">
      <c r="A1718" s="93"/>
      <c r="B1718" s="55"/>
      <c r="C1718" s="94"/>
    </row>
    <row r="1719" spans="1:3" s="53" customFormat="1" x14ac:dyDescent="0.2">
      <c r="A1719" s="70"/>
      <c r="B1719" s="55"/>
      <c r="C1719" s="105"/>
    </row>
    <row r="1720" spans="1:3" s="53" customFormat="1" ht="19.5" x14ac:dyDescent="0.2">
      <c r="A1720" s="66" t="s">
        <v>596</v>
      </c>
      <c r="B1720" s="64"/>
      <c r="C1720" s="105"/>
    </row>
    <row r="1721" spans="1:3" s="53" customFormat="1" ht="19.5" x14ac:dyDescent="0.2">
      <c r="A1721" s="66" t="s">
        <v>235</v>
      </c>
      <c r="B1721" s="64"/>
      <c r="C1721" s="105"/>
    </row>
    <row r="1722" spans="1:3" s="53" customFormat="1" ht="19.5" x14ac:dyDescent="0.2">
      <c r="A1722" s="66" t="s">
        <v>358</v>
      </c>
      <c r="B1722" s="64"/>
      <c r="C1722" s="105"/>
    </row>
    <row r="1723" spans="1:3" s="53" customFormat="1" ht="19.5" x14ac:dyDescent="0.2">
      <c r="A1723" s="66" t="s">
        <v>514</v>
      </c>
      <c r="B1723" s="64"/>
      <c r="C1723" s="105"/>
    </row>
    <row r="1724" spans="1:3" s="53" customFormat="1" x14ac:dyDescent="0.2">
      <c r="A1724" s="66"/>
      <c r="B1724" s="57"/>
      <c r="C1724" s="94"/>
    </row>
    <row r="1725" spans="1:3" s="53" customFormat="1" ht="19.5" x14ac:dyDescent="0.2">
      <c r="A1725" s="67">
        <v>410000</v>
      </c>
      <c r="B1725" s="59" t="s">
        <v>83</v>
      </c>
      <c r="C1725" s="106">
        <f>C1726+C1731+C1741</f>
        <v>3704700</v>
      </c>
    </row>
    <row r="1726" spans="1:3" s="53" customFormat="1" ht="19.5" x14ac:dyDescent="0.2">
      <c r="A1726" s="67">
        <v>411000</v>
      </c>
      <c r="B1726" s="59" t="s">
        <v>194</v>
      </c>
      <c r="C1726" s="106">
        <f t="shared" ref="C1726" si="238">SUM(C1727:C1730)</f>
        <v>3297300</v>
      </c>
    </row>
    <row r="1727" spans="1:3" s="53" customFormat="1" x14ac:dyDescent="0.2">
      <c r="A1727" s="66">
        <v>411100</v>
      </c>
      <c r="B1727" s="62" t="s">
        <v>84</v>
      </c>
      <c r="C1727" s="63">
        <v>3013500</v>
      </c>
    </row>
    <row r="1728" spans="1:3" s="53" customFormat="1" x14ac:dyDescent="0.2">
      <c r="A1728" s="66">
        <v>411200</v>
      </c>
      <c r="B1728" s="62" t="s">
        <v>207</v>
      </c>
      <c r="C1728" s="63">
        <v>153500</v>
      </c>
    </row>
    <row r="1729" spans="1:3" s="53" customFormat="1" ht="37.5" x14ac:dyDescent="0.2">
      <c r="A1729" s="66">
        <v>411300</v>
      </c>
      <c r="B1729" s="62" t="s">
        <v>85</v>
      </c>
      <c r="C1729" s="63">
        <v>95000</v>
      </c>
    </row>
    <row r="1730" spans="1:3" s="53" customFormat="1" x14ac:dyDescent="0.2">
      <c r="A1730" s="66">
        <v>411400</v>
      </c>
      <c r="B1730" s="62" t="s">
        <v>86</v>
      </c>
      <c r="C1730" s="63">
        <v>35300.000000000044</v>
      </c>
    </row>
    <row r="1731" spans="1:3" s="53" customFormat="1" ht="19.5" x14ac:dyDescent="0.2">
      <c r="A1731" s="67">
        <v>412000</v>
      </c>
      <c r="B1731" s="64" t="s">
        <v>199</v>
      </c>
      <c r="C1731" s="106">
        <f>SUM(C1732:C1740)</f>
        <v>405400</v>
      </c>
    </row>
    <row r="1732" spans="1:3" s="53" customFormat="1" x14ac:dyDescent="0.2">
      <c r="A1732" s="66">
        <v>412200</v>
      </c>
      <c r="B1732" s="62" t="s">
        <v>208</v>
      </c>
      <c r="C1732" s="63">
        <v>139900</v>
      </c>
    </row>
    <row r="1733" spans="1:3" s="53" customFormat="1" x14ac:dyDescent="0.2">
      <c r="A1733" s="66">
        <v>412300</v>
      </c>
      <c r="B1733" s="62" t="s">
        <v>88</v>
      </c>
      <c r="C1733" s="63">
        <v>23000</v>
      </c>
    </row>
    <row r="1734" spans="1:3" s="53" customFormat="1" x14ac:dyDescent="0.2">
      <c r="A1734" s="66">
        <v>412500</v>
      </c>
      <c r="B1734" s="62" t="s">
        <v>90</v>
      </c>
      <c r="C1734" s="63">
        <v>12000</v>
      </c>
    </row>
    <row r="1735" spans="1:3" s="53" customFormat="1" x14ac:dyDescent="0.2">
      <c r="A1735" s="66">
        <v>412600</v>
      </c>
      <c r="B1735" s="62" t="s">
        <v>209</v>
      </c>
      <c r="C1735" s="63">
        <v>13000</v>
      </c>
    </row>
    <row r="1736" spans="1:3" s="53" customFormat="1" x14ac:dyDescent="0.2">
      <c r="A1736" s="66">
        <v>412700</v>
      </c>
      <c r="B1736" s="62" t="s">
        <v>196</v>
      </c>
      <c r="C1736" s="63">
        <v>200000</v>
      </c>
    </row>
    <row r="1737" spans="1:3" s="53" customFormat="1" x14ac:dyDescent="0.2">
      <c r="A1737" s="66">
        <v>412900</v>
      </c>
      <c r="B1737" s="62" t="s">
        <v>287</v>
      </c>
      <c r="C1737" s="63">
        <v>2000</v>
      </c>
    </row>
    <row r="1738" spans="1:3" s="53" customFormat="1" x14ac:dyDescent="0.2">
      <c r="A1738" s="66">
        <v>412900</v>
      </c>
      <c r="B1738" s="62" t="s">
        <v>304</v>
      </c>
      <c r="C1738" s="63">
        <v>8499.9999999999964</v>
      </c>
    </row>
    <row r="1739" spans="1:3" s="53" customFormat="1" x14ac:dyDescent="0.2">
      <c r="A1739" s="66">
        <v>412900</v>
      </c>
      <c r="B1739" s="62" t="s">
        <v>306</v>
      </c>
      <c r="C1739" s="63">
        <v>6000</v>
      </c>
    </row>
    <row r="1740" spans="1:3" s="53" customFormat="1" x14ac:dyDescent="0.2">
      <c r="A1740" s="66">
        <v>412900</v>
      </c>
      <c r="B1740" s="62" t="s">
        <v>289</v>
      </c>
      <c r="C1740" s="63">
        <v>1000</v>
      </c>
    </row>
    <row r="1741" spans="1:3" s="65" customFormat="1" ht="19.5" x14ac:dyDescent="0.2">
      <c r="A1741" s="67">
        <v>419000</v>
      </c>
      <c r="B1741" s="64" t="s">
        <v>204</v>
      </c>
      <c r="C1741" s="106">
        <f t="shared" ref="C1741" si="239">C1742</f>
        <v>2000</v>
      </c>
    </row>
    <row r="1742" spans="1:3" s="53" customFormat="1" x14ac:dyDescent="0.2">
      <c r="A1742" s="66">
        <v>419100</v>
      </c>
      <c r="B1742" s="62" t="s">
        <v>204</v>
      </c>
      <c r="C1742" s="63">
        <v>2000</v>
      </c>
    </row>
    <row r="1743" spans="1:3" s="53" customFormat="1" ht="19.5" x14ac:dyDescent="0.2">
      <c r="A1743" s="67">
        <v>510000</v>
      </c>
      <c r="B1743" s="64" t="s">
        <v>146</v>
      </c>
      <c r="C1743" s="106">
        <f t="shared" ref="C1743" si="240">C1744</f>
        <v>50000</v>
      </c>
    </row>
    <row r="1744" spans="1:3" s="53" customFormat="1" ht="19.5" x14ac:dyDescent="0.2">
      <c r="A1744" s="67">
        <v>511000</v>
      </c>
      <c r="B1744" s="64" t="s">
        <v>147</v>
      </c>
      <c r="C1744" s="106">
        <f>SUM(C1745:C1745)</f>
        <v>50000</v>
      </c>
    </row>
    <row r="1745" spans="1:3" s="53" customFormat="1" x14ac:dyDescent="0.2">
      <c r="A1745" s="66">
        <v>511300</v>
      </c>
      <c r="B1745" s="62" t="s">
        <v>150</v>
      </c>
      <c r="C1745" s="63">
        <v>50000</v>
      </c>
    </row>
    <row r="1746" spans="1:3" s="65" customFormat="1" ht="19.5" x14ac:dyDescent="0.2">
      <c r="A1746" s="67">
        <v>630000</v>
      </c>
      <c r="B1746" s="64" t="s">
        <v>184</v>
      </c>
      <c r="C1746" s="106">
        <f>C1747+C1749</f>
        <v>50900</v>
      </c>
    </row>
    <row r="1747" spans="1:3" s="65" customFormat="1" ht="19.5" x14ac:dyDescent="0.2">
      <c r="A1747" s="67">
        <v>631000</v>
      </c>
      <c r="B1747" s="64" t="s">
        <v>120</v>
      </c>
      <c r="C1747" s="106">
        <f>0+C1748</f>
        <v>900</v>
      </c>
    </row>
    <row r="1748" spans="1:3" s="53" customFormat="1" x14ac:dyDescent="0.2">
      <c r="A1748" s="21">
        <v>631200</v>
      </c>
      <c r="B1748" s="62" t="s">
        <v>187</v>
      </c>
      <c r="C1748" s="105">
        <v>900</v>
      </c>
    </row>
    <row r="1749" spans="1:3" s="65" customFormat="1" ht="19.5" x14ac:dyDescent="0.2">
      <c r="A1749" s="67">
        <v>638000</v>
      </c>
      <c r="B1749" s="64" t="s">
        <v>121</v>
      </c>
      <c r="C1749" s="106">
        <f t="shared" ref="C1749" si="241">C1750</f>
        <v>50000</v>
      </c>
    </row>
    <row r="1750" spans="1:3" s="53" customFormat="1" x14ac:dyDescent="0.2">
      <c r="A1750" s="66">
        <v>638100</v>
      </c>
      <c r="B1750" s="62" t="s">
        <v>189</v>
      </c>
      <c r="C1750" s="63">
        <v>50000</v>
      </c>
    </row>
    <row r="1751" spans="1:3" s="53" customFormat="1" x14ac:dyDescent="0.2">
      <c r="A1751" s="108"/>
      <c r="B1751" s="102" t="s">
        <v>222</v>
      </c>
      <c r="C1751" s="107">
        <f>C1725+C1743+C1746</f>
        <v>3805600</v>
      </c>
    </row>
    <row r="1752" spans="1:3" s="53" customFormat="1" x14ac:dyDescent="0.2">
      <c r="A1752" s="93"/>
      <c r="B1752" s="55"/>
      <c r="C1752" s="94"/>
    </row>
    <row r="1753" spans="1:3" s="53" customFormat="1" x14ac:dyDescent="0.2">
      <c r="A1753" s="70"/>
      <c r="B1753" s="55"/>
      <c r="C1753" s="105"/>
    </row>
    <row r="1754" spans="1:3" s="53" customFormat="1" ht="19.5" x14ac:dyDescent="0.2">
      <c r="A1754" s="66" t="s">
        <v>597</v>
      </c>
      <c r="B1754" s="64"/>
      <c r="C1754" s="105"/>
    </row>
    <row r="1755" spans="1:3" s="53" customFormat="1" ht="19.5" x14ac:dyDescent="0.2">
      <c r="A1755" s="66" t="s">
        <v>235</v>
      </c>
      <c r="B1755" s="64"/>
      <c r="C1755" s="105"/>
    </row>
    <row r="1756" spans="1:3" s="53" customFormat="1" ht="19.5" x14ac:dyDescent="0.2">
      <c r="A1756" s="66" t="s">
        <v>359</v>
      </c>
      <c r="B1756" s="64"/>
      <c r="C1756" s="105"/>
    </row>
    <row r="1757" spans="1:3" s="53" customFormat="1" ht="19.5" x14ac:dyDescent="0.2">
      <c r="A1757" s="66" t="s">
        <v>514</v>
      </c>
      <c r="B1757" s="64"/>
      <c r="C1757" s="105"/>
    </row>
    <row r="1758" spans="1:3" s="53" customFormat="1" x14ac:dyDescent="0.2">
      <c r="A1758" s="66"/>
      <c r="B1758" s="57"/>
      <c r="C1758" s="94"/>
    </row>
    <row r="1759" spans="1:3" s="53" customFormat="1" ht="19.5" x14ac:dyDescent="0.2">
      <c r="A1759" s="67">
        <v>410000</v>
      </c>
      <c r="B1759" s="59" t="s">
        <v>83</v>
      </c>
      <c r="C1759" s="106">
        <f>C1760+C1765+C1773</f>
        <v>1471900</v>
      </c>
    </row>
    <row r="1760" spans="1:3" s="53" customFormat="1" ht="19.5" x14ac:dyDescent="0.2">
      <c r="A1760" s="67">
        <v>411000</v>
      </c>
      <c r="B1760" s="59" t="s">
        <v>194</v>
      </c>
      <c r="C1760" s="106">
        <f t="shared" ref="C1760" si="242">SUM(C1761:C1764)</f>
        <v>1305500</v>
      </c>
    </row>
    <row r="1761" spans="1:3" s="53" customFormat="1" x14ac:dyDescent="0.2">
      <c r="A1761" s="66">
        <v>411100</v>
      </c>
      <c r="B1761" s="62" t="s">
        <v>84</v>
      </c>
      <c r="C1761" s="63">
        <v>1198000</v>
      </c>
    </row>
    <row r="1762" spans="1:3" s="53" customFormat="1" x14ac:dyDescent="0.2">
      <c r="A1762" s="66">
        <v>411200</v>
      </c>
      <c r="B1762" s="62" t="s">
        <v>207</v>
      </c>
      <c r="C1762" s="63">
        <v>70700</v>
      </c>
    </row>
    <row r="1763" spans="1:3" s="53" customFormat="1" ht="37.5" x14ac:dyDescent="0.2">
      <c r="A1763" s="66">
        <v>411300</v>
      </c>
      <c r="B1763" s="62" t="s">
        <v>85</v>
      </c>
      <c r="C1763" s="63">
        <v>15800</v>
      </c>
    </row>
    <row r="1764" spans="1:3" s="53" customFormat="1" x14ac:dyDescent="0.2">
      <c r="A1764" s="66">
        <v>411400</v>
      </c>
      <c r="B1764" s="62" t="s">
        <v>86</v>
      </c>
      <c r="C1764" s="63">
        <v>21000</v>
      </c>
    </row>
    <row r="1765" spans="1:3" s="53" customFormat="1" ht="19.5" x14ac:dyDescent="0.2">
      <c r="A1765" s="67">
        <v>412000</v>
      </c>
      <c r="B1765" s="64" t="s">
        <v>199</v>
      </c>
      <c r="C1765" s="106">
        <f>SUM(C1766:C1772)</f>
        <v>166200</v>
      </c>
    </row>
    <row r="1766" spans="1:3" s="53" customFormat="1" x14ac:dyDescent="0.2">
      <c r="A1766" s="66">
        <v>412200</v>
      </c>
      <c r="B1766" s="62" t="s">
        <v>208</v>
      </c>
      <c r="C1766" s="63">
        <v>50000</v>
      </c>
    </row>
    <row r="1767" spans="1:3" s="53" customFormat="1" x14ac:dyDescent="0.2">
      <c r="A1767" s="66">
        <v>412300</v>
      </c>
      <c r="B1767" s="62" t="s">
        <v>88</v>
      </c>
      <c r="C1767" s="63">
        <v>9000</v>
      </c>
    </row>
    <row r="1768" spans="1:3" s="53" customFormat="1" x14ac:dyDescent="0.2">
      <c r="A1768" s="66">
        <v>412500</v>
      </c>
      <c r="B1768" s="62" t="s">
        <v>90</v>
      </c>
      <c r="C1768" s="63">
        <v>4500</v>
      </c>
    </row>
    <row r="1769" spans="1:3" s="53" customFormat="1" x14ac:dyDescent="0.2">
      <c r="A1769" s="66">
        <v>412600</v>
      </c>
      <c r="B1769" s="62" t="s">
        <v>209</v>
      </c>
      <c r="C1769" s="63">
        <v>3000</v>
      </c>
    </row>
    <row r="1770" spans="1:3" s="53" customFormat="1" x14ac:dyDescent="0.2">
      <c r="A1770" s="66">
        <v>412700</v>
      </c>
      <c r="B1770" s="62" t="s">
        <v>196</v>
      </c>
      <c r="C1770" s="63">
        <v>95000</v>
      </c>
    </row>
    <row r="1771" spans="1:3" s="53" customFormat="1" x14ac:dyDescent="0.2">
      <c r="A1771" s="66">
        <v>412900</v>
      </c>
      <c r="B1771" s="100" t="s">
        <v>287</v>
      </c>
      <c r="C1771" s="63">
        <v>1999.9999999999995</v>
      </c>
    </row>
    <row r="1772" spans="1:3" s="53" customFormat="1" x14ac:dyDescent="0.2">
      <c r="A1772" s="66">
        <v>412900</v>
      </c>
      <c r="B1772" s="100" t="s">
        <v>306</v>
      </c>
      <c r="C1772" s="63">
        <v>2700</v>
      </c>
    </row>
    <row r="1773" spans="1:3" s="65" customFormat="1" ht="19.5" x14ac:dyDescent="0.2">
      <c r="A1773" s="67">
        <v>413000</v>
      </c>
      <c r="B1773" s="64" t="s">
        <v>200</v>
      </c>
      <c r="C1773" s="106">
        <f t="shared" ref="C1773" si="243">C1774</f>
        <v>200</v>
      </c>
    </row>
    <row r="1774" spans="1:3" s="53" customFormat="1" x14ac:dyDescent="0.2">
      <c r="A1774" s="66">
        <v>413900</v>
      </c>
      <c r="B1774" s="62" t="s">
        <v>95</v>
      </c>
      <c r="C1774" s="63">
        <v>200</v>
      </c>
    </row>
    <row r="1775" spans="1:3" s="53" customFormat="1" ht="19.5" x14ac:dyDescent="0.2">
      <c r="A1775" s="67">
        <v>510000</v>
      </c>
      <c r="B1775" s="64" t="s">
        <v>146</v>
      </c>
      <c r="C1775" s="106">
        <f>C1776+0</f>
        <v>43000</v>
      </c>
    </row>
    <row r="1776" spans="1:3" s="53" customFormat="1" ht="19.5" x14ac:dyDescent="0.2">
      <c r="A1776" s="67">
        <v>511000</v>
      </c>
      <c r="B1776" s="64" t="s">
        <v>147</v>
      </c>
      <c r="C1776" s="106">
        <f>SUM(C1777:C1777)</f>
        <v>43000</v>
      </c>
    </row>
    <row r="1777" spans="1:3" s="53" customFormat="1" x14ac:dyDescent="0.2">
      <c r="A1777" s="66">
        <v>511300</v>
      </c>
      <c r="B1777" s="62" t="s">
        <v>150</v>
      </c>
      <c r="C1777" s="63">
        <v>43000</v>
      </c>
    </row>
    <row r="1778" spans="1:3" s="65" customFormat="1" ht="19.5" x14ac:dyDescent="0.2">
      <c r="A1778" s="67">
        <v>630000</v>
      </c>
      <c r="B1778" s="64" t="s">
        <v>184</v>
      </c>
      <c r="C1778" s="106">
        <f>0+C1779</f>
        <v>13000</v>
      </c>
    </row>
    <row r="1779" spans="1:3" s="65" customFormat="1" ht="19.5" x14ac:dyDescent="0.2">
      <c r="A1779" s="67">
        <v>638000</v>
      </c>
      <c r="B1779" s="64" t="s">
        <v>121</v>
      </c>
      <c r="C1779" s="106">
        <f t="shared" ref="C1779" si="244">C1780</f>
        <v>13000</v>
      </c>
    </row>
    <row r="1780" spans="1:3" s="53" customFormat="1" x14ac:dyDescent="0.2">
      <c r="A1780" s="66">
        <v>638100</v>
      </c>
      <c r="B1780" s="62" t="s">
        <v>189</v>
      </c>
      <c r="C1780" s="63">
        <v>13000</v>
      </c>
    </row>
    <row r="1781" spans="1:3" s="53" customFormat="1" x14ac:dyDescent="0.2">
      <c r="A1781" s="108"/>
      <c r="B1781" s="102" t="s">
        <v>222</v>
      </c>
      <c r="C1781" s="107">
        <f>C1759+C1775+C1778</f>
        <v>1527900</v>
      </c>
    </row>
    <row r="1782" spans="1:3" s="53" customFormat="1" x14ac:dyDescent="0.2">
      <c r="A1782" s="93"/>
      <c r="B1782" s="55"/>
      <c r="C1782" s="94"/>
    </row>
    <row r="1783" spans="1:3" s="53" customFormat="1" x14ac:dyDescent="0.2">
      <c r="A1783" s="70"/>
      <c r="B1783" s="55"/>
      <c r="C1783" s="105"/>
    </row>
    <row r="1784" spans="1:3" s="53" customFormat="1" ht="19.5" x14ac:dyDescent="0.2">
      <c r="A1784" s="66" t="s">
        <v>598</v>
      </c>
      <c r="B1784" s="64"/>
      <c r="C1784" s="105"/>
    </row>
    <row r="1785" spans="1:3" s="53" customFormat="1" ht="19.5" x14ac:dyDescent="0.2">
      <c r="A1785" s="66" t="s">
        <v>235</v>
      </c>
      <c r="B1785" s="64"/>
      <c r="C1785" s="105"/>
    </row>
    <row r="1786" spans="1:3" s="53" customFormat="1" ht="19.5" x14ac:dyDescent="0.2">
      <c r="A1786" s="66" t="s">
        <v>360</v>
      </c>
      <c r="B1786" s="64"/>
      <c r="C1786" s="105"/>
    </row>
    <row r="1787" spans="1:3" s="53" customFormat="1" ht="19.5" x14ac:dyDescent="0.2">
      <c r="A1787" s="66" t="s">
        <v>514</v>
      </c>
      <c r="B1787" s="64"/>
      <c r="C1787" s="105"/>
    </row>
    <row r="1788" spans="1:3" s="53" customFormat="1" x14ac:dyDescent="0.2">
      <c r="A1788" s="66"/>
      <c r="B1788" s="57"/>
      <c r="C1788" s="94"/>
    </row>
    <row r="1789" spans="1:3" s="53" customFormat="1" ht="19.5" x14ac:dyDescent="0.2">
      <c r="A1789" s="67">
        <v>410000</v>
      </c>
      <c r="B1789" s="59" t="s">
        <v>83</v>
      </c>
      <c r="C1789" s="106">
        <f t="shared" ref="C1789" si="245">C1790+C1795</f>
        <v>1885600</v>
      </c>
    </row>
    <row r="1790" spans="1:3" s="53" customFormat="1" ht="19.5" x14ac:dyDescent="0.2">
      <c r="A1790" s="67">
        <v>411000</v>
      </c>
      <c r="B1790" s="59" t="s">
        <v>194</v>
      </c>
      <c r="C1790" s="106">
        <f t="shared" ref="C1790" si="246">SUM(C1791:C1794)</f>
        <v>1690600</v>
      </c>
    </row>
    <row r="1791" spans="1:3" s="53" customFormat="1" x14ac:dyDescent="0.2">
      <c r="A1791" s="66">
        <v>411100</v>
      </c>
      <c r="B1791" s="62" t="s">
        <v>84</v>
      </c>
      <c r="C1791" s="63">
        <v>1570000</v>
      </c>
    </row>
    <row r="1792" spans="1:3" s="53" customFormat="1" x14ac:dyDescent="0.2">
      <c r="A1792" s="66">
        <v>411200</v>
      </c>
      <c r="B1792" s="62" t="s">
        <v>207</v>
      </c>
      <c r="C1792" s="63">
        <v>77000</v>
      </c>
    </row>
    <row r="1793" spans="1:3" s="53" customFormat="1" ht="37.5" x14ac:dyDescent="0.2">
      <c r="A1793" s="66">
        <v>411300</v>
      </c>
      <c r="B1793" s="62" t="s">
        <v>85</v>
      </c>
      <c r="C1793" s="63">
        <v>30600</v>
      </c>
    </row>
    <row r="1794" spans="1:3" s="53" customFormat="1" x14ac:dyDescent="0.2">
      <c r="A1794" s="66">
        <v>411400</v>
      </c>
      <c r="B1794" s="62" t="s">
        <v>86</v>
      </c>
      <c r="C1794" s="63">
        <v>13000.000000000004</v>
      </c>
    </row>
    <row r="1795" spans="1:3" s="53" customFormat="1" ht="19.5" x14ac:dyDescent="0.2">
      <c r="A1795" s="67">
        <v>412000</v>
      </c>
      <c r="B1795" s="64" t="s">
        <v>199</v>
      </c>
      <c r="C1795" s="106">
        <f>SUM(C1796:C1804)</f>
        <v>195000</v>
      </c>
    </row>
    <row r="1796" spans="1:3" s="53" customFormat="1" x14ac:dyDescent="0.2">
      <c r="A1796" s="66">
        <v>412200</v>
      </c>
      <c r="B1796" s="62" t="s">
        <v>208</v>
      </c>
      <c r="C1796" s="63">
        <v>45000</v>
      </c>
    </row>
    <row r="1797" spans="1:3" s="53" customFormat="1" x14ac:dyDescent="0.2">
      <c r="A1797" s="66">
        <v>412300</v>
      </c>
      <c r="B1797" s="62" t="s">
        <v>88</v>
      </c>
      <c r="C1797" s="63">
        <v>15000</v>
      </c>
    </row>
    <row r="1798" spans="1:3" s="53" customFormat="1" x14ac:dyDescent="0.2">
      <c r="A1798" s="66">
        <v>412500</v>
      </c>
      <c r="B1798" s="62" t="s">
        <v>90</v>
      </c>
      <c r="C1798" s="63">
        <v>7300</v>
      </c>
    </row>
    <row r="1799" spans="1:3" s="53" customFormat="1" x14ac:dyDescent="0.2">
      <c r="A1799" s="66">
        <v>412600</v>
      </c>
      <c r="B1799" s="62" t="s">
        <v>209</v>
      </c>
      <c r="C1799" s="63">
        <v>7599.9999999999973</v>
      </c>
    </row>
    <row r="1800" spans="1:3" s="53" customFormat="1" x14ac:dyDescent="0.2">
      <c r="A1800" s="66">
        <v>412700</v>
      </c>
      <c r="B1800" s="62" t="s">
        <v>196</v>
      </c>
      <c r="C1800" s="63">
        <v>110000</v>
      </c>
    </row>
    <row r="1801" spans="1:3" s="53" customFormat="1" x14ac:dyDescent="0.2">
      <c r="A1801" s="66">
        <v>412900</v>
      </c>
      <c r="B1801" s="100" t="s">
        <v>287</v>
      </c>
      <c r="C1801" s="63">
        <v>2000.0000000000002</v>
      </c>
    </row>
    <row r="1802" spans="1:3" s="53" customFormat="1" x14ac:dyDescent="0.2">
      <c r="A1802" s="66">
        <v>412900</v>
      </c>
      <c r="B1802" s="100" t="s">
        <v>305</v>
      </c>
      <c r="C1802" s="63">
        <v>1700.0000000000002</v>
      </c>
    </row>
    <row r="1803" spans="1:3" s="53" customFormat="1" x14ac:dyDescent="0.2">
      <c r="A1803" s="66">
        <v>412900</v>
      </c>
      <c r="B1803" s="100" t="s">
        <v>306</v>
      </c>
      <c r="C1803" s="63">
        <v>3000</v>
      </c>
    </row>
    <row r="1804" spans="1:3" s="53" customFormat="1" x14ac:dyDescent="0.2">
      <c r="A1804" s="66">
        <v>412900</v>
      </c>
      <c r="B1804" s="62" t="s">
        <v>289</v>
      </c>
      <c r="C1804" s="63">
        <v>3400.0000000000005</v>
      </c>
    </row>
    <row r="1805" spans="1:3" s="65" customFormat="1" ht="19.5" x14ac:dyDescent="0.2">
      <c r="A1805" s="67">
        <v>510000</v>
      </c>
      <c r="B1805" s="64" t="s">
        <v>146</v>
      </c>
      <c r="C1805" s="106">
        <f t="shared" ref="C1805" si="247">C1806</f>
        <v>5000</v>
      </c>
    </row>
    <row r="1806" spans="1:3" s="65" customFormat="1" ht="19.5" x14ac:dyDescent="0.2">
      <c r="A1806" s="67">
        <v>511000</v>
      </c>
      <c r="B1806" s="64" t="s">
        <v>147</v>
      </c>
      <c r="C1806" s="106">
        <f>0+C1807</f>
        <v>5000</v>
      </c>
    </row>
    <row r="1807" spans="1:3" s="53" customFormat="1" x14ac:dyDescent="0.2">
      <c r="A1807" s="66">
        <v>511300</v>
      </c>
      <c r="B1807" s="62" t="s">
        <v>150</v>
      </c>
      <c r="C1807" s="63">
        <v>5000</v>
      </c>
    </row>
    <row r="1808" spans="1:3" s="65" customFormat="1" ht="19.5" x14ac:dyDescent="0.2">
      <c r="A1808" s="67">
        <v>630000</v>
      </c>
      <c r="B1808" s="64" t="s">
        <v>184</v>
      </c>
      <c r="C1808" s="106">
        <f>0+C1809</f>
        <v>85000</v>
      </c>
    </row>
    <row r="1809" spans="1:3" s="65" customFormat="1" ht="19.5" x14ac:dyDescent="0.2">
      <c r="A1809" s="67">
        <v>638000</v>
      </c>
      <c r="B1809" s="64" t="s">
        <v>121</v>
      </c>
      <c r="C1809" s="106">
        <f t="shared" ref="C1809" si="248">C1810</f>
        <v>85000</v>
      </c>
    </row>
    <row r="1810" spans="1:3" s="53" customFormat="1" x14ac:dyDescent="0.2">
      <c r="A1810" s="66">
        <v>638100</v>
      </c>
      <c r="B1810" s="62" t="s">
        <v>189</v>
      </c>
      <c r="C1810" s="63">
        <v>85000</v>
      </c>
    </row>
    <row r="1811" spans="1:3" s="53" customFormat="1" x14ac:dyDescent="0.2">
      <c r="A1811" s="108"/>
      <c r="B1811" s="102" t="s">
        <v>222</v>
      </c>
      <c r="C1811" s="107">
        <f>C1789+C1805+C1808</f>
        <v>1975600</v>
      </c>
    </row>
    <row r="1812" spans="1:3" s="53" customFormat="1" x14ac:dyDescent="0.2">
      <c r="A1812" s="93"/>
      <c r="B1812" s="55"/>
      <c r="C1812" s="94"/>
    </row>
    <row r="1813" spans="1:3" s="53" customFormat="1" x14ac:dyDescent="0.2">
      <c r="A1813" s="70"/>
      <c r="B1813" s="55"/>
      <c r="C1813" s="105"/>
    </row>
    <row r="1814" spans="1:3" s="53" customFormat="1" ht="19.5" x14ac:dyDescent="0.2">
      <c r="A1814" s="66" t="s">
        <v>599</v>
      </c>
      <c r="B1814" s="64"/>
      <c r="C1814" s="105"/>
    </row>
    <row r="1815" spans="1:3" s="53" customFormat="1" ht="19.5" x14ac:dyDescent="0.2">
      <c r="A1815" s="66" t="s">
        <v>235</v>
      </c>
      <c r="B1815" s="64"/>
      <c r="C1815" s="105"/>
    </row>
    <row r="1816" spans="1:3" s="53" customFormat="1" ht="19.5" x14ac:dyDescent="0.2">
      <c r="A1816" s="66" t="s">
        <v>361</v>
      </c>
      <c r="B1816" s="64"/>
      <c r="C1816" s="105"/>
    </row>
    <row r="1817" spans="1:3" s="53" customFormat="1" ht="19.5" x14ac:dyDescent="0.2">
      <c r="A1817" s="66" t="s">
        <v>514</v>
      </c>
      <c r="B1817" s="64"/>
      <c r="C1817" s="105"/>
    </row>
    <row r="1818" spans="1:3" s="53" customFormat="1" x14ac:dyDescent="0.2">
      <c r="A1818" s="66"/>
      <c r="B1818" s="57"/>
      <c r="C1818" s="94"/>
    </row>
    <row r="1819" spans="1:3" s="53" customFormat="1" ht="19.5" x14ac:dyDescent="0.2">
      <c r="A1819" s="67">
        <v>410000</v>
      </c>
      <c r="B1819" s="59" t="s">
        <v>83</v>
      </c>
      <c r="C1819" s="106">
        <f t="shared" ref="C1819" si="249">C1820+C1825</f>
        <v>1462600</v>
      </c>
    </row>
    <row r="1820" spans="1:3" s="53" customFormat="1" ht="19.5" x14ac:dyDescent="0.2">
      <c r="A1820" s="67">
        <v>411000</v>
      </c>
      <c r="B1820" s="59" t="s">
        <v>194</v>
      </c>
      <c r="C1820" s="106">
        <f t="shared" ref="C1820" si="250">SUM(C1821:C1824)</f>
        <v>1199500</v>
      </c>
    </row>
    <row r="1821" spans="1:3" s="53" customFormat="1" x14ac:dyDescent="0.2">
      <c r="A1821" s="66">
        <v>411100</v>
      </c>
      <c r="B1821" s="62" t="s">
        <v>84</v>
      </c>
      <c r="C1821" s="63">
        <v>1110000</v>
      </c>
    </row>
    <row r="1822" spans="1:3" s="53" customFormat="1" x14ac:dyDescent="0.2">
      <c r="A1822" s="66">
        <v>411200</v>
      </c>
      <c r="B1822" s="62" t="s">
        <v>207</v>
      </c>
      <c r="C1822" s="63">
        <v>63000</v>
      </c>
    </row>
    <row r="1823" spans="1:3" s="53" customFormat="1" ht="37.5" x14ac:dyDescent="0.2">
      <c r="A1823" s="66">
        <v>411300</v>
      </c>
      <c r="B1823" s="62" t="s">
        <v>85</v>
      </c>
      <c r="C1823" s="63">
        <v>6700.0000000000009</v>
      </c>
    </row>
    <row r="1824" spans="1:3" s="53" customFormat="1" x14ac:dyDescent="0.2">
      <c r="A1824" s="66">
        <v>411400</v>
      </c>
      <c r="B1824" s="62" t="s">
        <v>86</v>
      </c>
      <c r="C1824" s="63">
        <v>19800.000000000004</v>
      </c>
    </row>
    <row r="1825" spans="1:3" s="53" customFormat="1" ht="19.5" x14ac:dyDescent="0.2">
      <c r="A1825" s="67">
        <v>412000</v>
      </c>
      <c r="B1825" s="64" t="s">
        <v>199</v>
      </c>
      <c r="C1825" s="106">
        <f>SUM(C1826:C1832)</f>
        <v>263100</v>
      </c>
    </row>
    <row r="1826" spans="1:3" s="53" customFormat="1" x14ac:dyDescent="0.2">
      <c r="A1826" s="66">
        <v>412200</v>
      </c>
      <c r="B1826" s="62" t="s">
        <v>208</v>
      </c>
      <c r="C1826" s="63">
        <v>100000</v>
      </c>
    </row>
    <row r="1827" spans="1:3" s="53" customFormat="1" x14ac:dyDescent="0.2">
      <c r="A1827" s="66">
        <v>412300</v>
      </c>
      <c r="B1827" s="62" t="s">
        <v>88</v>
      </c>
      <c r="C1827" s="63">
        <v>11600.000000000002</v>
      </c>
    </row>
    <row r="1828" spans="1:3" s="53" customFormat="1" x14ac:dyDescent="0.2">
      <c r="A1828" s="66">
        <v>412500</v>
      </c>
      <c r="B1828" s="62" t="s">
        <v>90</v>
      </c>
      <c r="C1828" s="63">
        <v>5199.9999999999955</v>
      </c>
    </row>
    <row r="1829" spans="1:3" s="53" customFormat="1" x14ac:dyDescent="0.2">
      <c r="A1829" s="66">
        <v>412600</v>
      </c>
      <c r="B1829" s="62" t="s">
        <v>209</v>
      </c>
      <c r="C1829" s="63">
        <v>12800</v>
      </c>
    </row>
    <row r="1830" spans="1:3" s="53" customFormat="1" x14ac:dyDescent="0.2">
      <c r="A1830" s="66">
        <v>412700</v>
      </c>
      <c r="B1830" s="62" t="s">
        <v>196</v>
      </c>
      <c r="C1830" s="63">
        <v>130000</v>
      </c>
    </row>
    <row r="1831" spans="1:3" s="53" customFormat="1" x14ac:dyDescent="0.2">
      <c r="A1831" s="66">
        <v>412900</v>
      </c>
      <c r="B1831" s="100" t="s">
        <v>305</v>
      </c>
      <c r="C1831" s="63">
        <v>1000</v>
      </c>
    </row>
    <row r="1832" spans="1:3" s="53" customFormat="1" x14ac:dyDescent="0.2">
      <c r="A1832" s="66">
        <v>412900</v>
      </c>
      <c r="B1832" s="100" t="s">
        <v>306</v>
      </c>
      <c r="C1832" s="63">
        <v>2500</v>
      </c>
    </row>
    <row r="1833" spans="1:3" s="53" customFormat="1" ht="19.5" x14ac:dyDescent="0.2">
      <c r="A1833" s="67">
        <v>510000</v>
      </c>
      <c r="B1833" s="64" t="s">
        <v>146</v>
      </c>
      <c r="C1833" s="106">
        <f t="shared" ref="C1833" si="251">C1834+C1836</f>
        <v>5000</v>
      </c>
    </row>
    <row r="1834" spans="1:3" s="53" customFormat="1" ht="19.5" x14ac:dyDescent="0.2">
      <c r="A1834" s="67">
        <v>511000</v>
      </c>
      <c r="B1834" s="64" t="s">
        <v>147</v>
      </c>
      <c r="C1834" s="106">
        <f t="shared" ref="C1834" si="252">SUM(C1835:C1835)</f>
        <v>3000</v>
      </c>
    </row>
    <row r="1835" spans="1:3" s="53" customFormat="1" x14ac:dyDescent="0.2">
      <c r="A1835" s="66">
        <v>511300</v>
      </c>
      <c r="B1835" s="62" t="s">
        <v>150</v>
      </c>
      <c r="C1835" s="63">
        <v>3000</v>
      </c>
    </row>
    <row r="1836" spans="1:3" s="53" customFormat="1" ht="19.5" x14ac:dyDescent="0.2">
      <c r="A1836" s="67">
        <v>516000</v>
      </c>
      <c r="B1836" s="64" t="s">
        <v>157</v>
      </c>
      <c r="C1836" s="106">
        <f t="shared" ref="C1836" si="253">C1837</f>
        <v>2000</v>
      </c>
    </row>
    <row r="1837" spans="1:3" s="53" customFormat="1" x14ac:dyDescent="0.2">
      <c r="A1837" s="66">
        <v>516100</v>
      </c>
      <c r="B1837" s="62" t="s">
        <v>157</v>
      </c>
      <c r="C1837" s="63">
        <v>2000</v>
      </c>
    </row>
    <row r="1838" spans="1:3" s="53" customFormat="1" x14ac:dyDescent="0.2">
      <c r="A1838" s="108"/>
      <c r="B1838" s="102" t="s">
        <v>222</v>
      </c>
      <c r="C1838" s="107">
        <f>C1819+C1833+0</f>
        <v>1467600</v>
      </c>
    </row>
    <row r="1839" spans="1:3" s="53" customFormat="1" x14ac:dyDescent="0.2">
      <c r="A1839" s="93"/>
      <c r="B1839" s="55"/>
      <c r="C1839" s="94"/>
    </row>
    <row r="1840" spans="1:3" s="53" customFormat="1" x14ac:dyDescent="0.2">
      <c r="A1840" s="70"/>
      <c r="B1840" s="55"/>
      <c r="C1840" s="105"/>
    </row>
    <row r="1841" spans="1:3" s="53" customFormat="1" ht="19.5" x14ac:dyDescent="0.2">
      <c r="A1841" s="66" t="s">
        <v>600</v>
      </c>
      <c r="B1841" s="64"/>
      <c r="C1841" s="105"/>
    </row>
    <row r="1842" spans="1:3" s="53" customFormat="1" ht="19.5" x14ac:dyDescent="0.2">
      <c r="A1842" s="66" t="s">
        <v>235</v>
      </c>
      <c r="B1842" s="64"/>
      <c r="C1842" s="105"/>
    </row>
    <row r="1843" spans="1:3" s="53" customFormat="1" ht="19.5" x14ac:dyDescent="0.2">
      <c r="A1843" s="66" t="s">
        <v>362</v>
      </c>
      <c r="B1843" s="64"/>
      <c r="C1843" s="105"/>
    </row>
    <row r="1844" spans="1:3" s="53" customFormat="1" ht="19.5" x14ac:dyDescent="0.2">
      <c r="A1844" s="66" t="s">
        <v>514</v>
      </c>
      <c r="B1844" s="64"/>
      <c r="C1844" s="105"/>
    </row>
    <row r="1845" spans="1:3" s="53" customFormat="1" x14ac:dyDescent="0.2">
      <c r="A1845" s="66"/>
      <c r="B1845" s="57"/>
      <c r="C1845" s="94"/>
    </row>
    <row r="1846" spans="1:3" s="53" customFormat="1" ht="19.5" x14ac:dyDescent="0.2">
      <c r="A1846" s="67">
        <v>410000</v>
      </c>
      <c r="B1846" s="59" t="s">
        <v>83</v>
      </c>
      <c r="C1846" s="106">
        <f t="shared" ref="C1846" si="254">C1847+C1852</f>
        <v>830300</v>
      </c>
    </row>
    <row r="1847" spans="1:3" s="53" customFormat="1" ht="19.5" x14ac:dyDescent="0.2">
      <c r="A1847" s="67">
        <v>411000</v>
      </c>
      <c r="B1847" s="59" t="s">
        <v>194</v>
      </c>
      <c r="C1847" s="106">
        <f t="shared" ref="C1847" si="255">SUM(C1848:C1851)</f>
        <v>707000</v>
      </c>
    </row>
    <row r="1848" spans="1:3" s="53" customFormat="1" x14ac:dyDescent="0.2">
      <c r="A1848" s="66">
        <v>411100</v>
      </c>
      <c r="B1848" s="62" t="s">
        <v>84</v>
      </c>
      <c r="C1848" s="63">
        <v>650000</v>
      </c>
    </row>
    <row r="1849" spans="1:3" s="53" customFormat="1" x14ac:dyDescent="0.2">
      <c r="A1849" s="66">
        <v>411200</v>
      </c>
      <c r="B1849" s="62" t="s">
        <v>207</v>
      </c>
      <c r="C1849" s="63">
        <v>41000</v>
      </c>
    </row>
    <row r="1850" spans="1:3" s="53" customFormat="1" ht="37.5" x14ac:dyDescent="0.2">
      <c r="A1850" s="66">
        <v>411300</v>
      </c>
      <c r="B1850" s="62" t="s">
        <v>85</v>
      </c>
      <c r="C1850" s="63">
        <v>6000</v>
      </c>
    </row>
    <row r="1851" spans="1:3" s="53" customFormat="1" x14ac:dyDescent="0.2">
      <c r="A1851" s="66">
        <v>411400</v>
      </c>
      <c r="B1851" s="62" t="s">
        <v>86</v>
      </c>
      <c r="C1851" s="63">
        <v>10000</v>
      </c>
    </row>
    <row r="1852" spans="1:3" s="53" customFormat="1" ht="19.5" x14ac:dyDescent="0.2">
      <c r="A1852" s="67">
        <v>412000</v>
      </c>
      <c r="B1852" s="64" t="s">
        <v>199</v>
      </c>
      <c r="C1852" s="106">
        <f>SUM(C1853:C1858)</f>
        <v>123300</v>
      </c>
    </row>
    <row r="1853" spans="1:3" s="53" customFormat="1" x14ac:dyDescent="0.2">
      <c r="A1853" s="66">
        <v>412200</v>
      </c>
      <c r="B1853" s="62" t="s">
        <v>208</v>
      </c>
      <c r="C1853" s="63">
        <v>50000</v>
      </c>
    </row>
    <row r="1854" spans="1:3" s="53" customFormat="1" x14ac:dyDescent="0.2">
      <c r="A1854" s="66">
        <v>412300</v>
      </c>
      <c r="B1854" s="62" t="s">
        <v>88</v>
      </c>
      <c r="C1854" s="63">
        <v>9600</v>
      </c>
    </row>
    <row r="1855" spans="1:3" s="53" customFormat="1" x14ac:dyDescent="0.2">
      <c r="A1855" s="66">
        <v>412500</v>
      </c>
      <c r="B1855" s="62" t="s">
        <v>90</v>
      </c>
      <c r="C1855" s="63">
        <v>3000</v>
      </c>
    </row>
    <row r="1856" spans="1:3" s="53" customFormat="1" x14ac:dyDescent="0.2">
      <c r="A1856" s="66">
        <v>412600</v>
      </c>
      <c r="B1856" s="62" t="s">
        <v>209</v>
      </c>
      <c r="C1856" s="63">
        <v>4200</v>
      </c>
    </row>
    <row r="1857" spans="1:3" s="53" customFormat="1" x14ac:dyDescent="0.2">
      <c r="A1857" s="66">
        <v>412700</v>
      </c>
      <c r="B1857" s="62" t="s">
        <v>196</v>
      </c>
      <c r="C1857" s="63">
        <v>55000</v>
      </c>
    </row>
    <row r="1858" spans="1:3" s="53" customFormat="1" x14ac:dyDescent="0.2">
      <c r="A1858" s="66">
        <v>412900</v>
      </c>
      <c r="B1858" s="62" t="s">
        <v>289</v>
      </c>
      <c r="C1858" s="63">
        <v>1500</v>
      </c>
    </row>
    <row r="1859" spans="1:3" s="65" customFormat="1" ht="19.5" x14ac:dyDescent="0.2">
      <c r="A1859" s="67">
        <v>510000</v>
      </c>
      <c r="B1859" s="64" t="s">
        <v>146</v>
      </c>
      <c r="C1859" s="106">
        <f t="shared" ref="C1859" si="256">C1860</f>
        <v>5000</v>
      </c>
    </row>
    <row r="1860" spans="1:3" s="65" customFormat="1" ht="19.5" x14ac:dyDescent="0.2">
      <c r="A1860" s="67">
        <v>511000</v>
      </c>
      <c r="B1860" s="64" t="s">
        <v>147</v>
      </c>
      <c r="C1860" s="106">
        <f>C1861+0+0</f>
        <v>5000</v>
      </c>
    </row>
    <row r="1861" spans="1:3" s="53" customFormat="1" x14ac:dyDescent="0.2">
      <c r="A1861" s="66">
        <v>511300</v>
      </c>
      <c r="B1861" s="62" t="s">
        <v>150</v>
      </c>
      <c r="C1861" s="63">
        <v>5000</v>
      </c>
    </row>
    <row r="1862" spans="1:3" s="53" customFormat="1" x14ac:dyDescent="0.2">
      <c r="A1862" s="108"/>
      <c r="B1862" s="102" t="s">
        <v>222</v>
      </c>
      <c r="C1862" s="107">
        <f>C1846+C1859+0</f>
        <v>835300</v>
      </c>
    </row>
    <row r="1863" spans="1:3" s="53" customFormat="1" x14ac:dyDescent="0.2">
      <c r="A1863" s="93"/>
      <c r="B1863" s="55"/>
      <c r="C1863" s="94"/>
    </row>
    <row r="1864" spans="1:3" s="53" customFormat="1" x14ac:dyDescent="0.2">
      <c r="A1864" s="70"/>
      <c r="B1864" s="55"/>
      <c r="C1864" s="105"/>
    </row>
    <row r="1865" spans="1:3" s="53" customFormat="1" ht="19.5" x14ac:dyDescent="0.2">
      <c r="A1865" s="66" t="s">
        <v>601</v>
      </c>
      <c r="B1865" s="64"/>
      <c r="C1865" s="105"/>
    </row>
    <row r="1866" spans="1:3" s="53" customFormat="1" ht="19.5" x14ac:dyDescent="0.2">
      <c r="A1866" s="66" t="s">
        <v>235</v>
      </c>
      <c r="B1866" s="64"/>
      <c r="C1866" s="105"/>
    </row>
    <row r="1867" spans="1:3" s="53" customFormat="1" ht="19.5" x14ac:dyDescent="0.2">
      <c r="A1867" s="66" t="s">
        <v>363</v>
      </c>
      <c r="B1867" s="64"/>
      <c r="C1867" s="105"/>
    </row>
    <row r="1868" spans="1:3" s="53" customFormat="1" ht="19.5" x14ac:dyDescent="0.2">
      <c r="A1868" s="66" t="s">
        <v>514</v>
      </c>
      <c r="B1868" s="64"/>
      <c r="C1868" s="105"/>
    </row>
    <row r="1869" spans="1:3" s="53" customFormat="1" x14ac:dyDescent="0.2">
      <c r="A1869" s="66"/>
      <c r="B1869" s="57"/>
      <c r="C1869" s="94"/>
    </row>
    <row r="1870" spans="1:3" s="53" customFormat="1" ht="19.5" x14ac:dyDescent="0.2">
      <c r="A1870" s="67">
        <v>410000</v>
      </c>
      <c r="B1870" s="59" t="s">
        <v>83</v>
      </c>
      <c r="C1870" s="106">
        <f>C1871+C1876+C1887</f>
        <v>4267100</v>
      </c>
    </row>
    <row r="1871" spans="1:3" s="53" customFormat="1" ht="19.5" x14ac:dyDescent="0.2">
      <c r="A1871" s="67">
        <v>411000</v>
      </c>
      <c r="B1871" s="59" t="s">
        <v>194</v>
      </c>
      <c r="C1871" s="106">
        <f t="shared" ref="C1871" si="257">SUM(C1872:C1875)</f>
        <v>3810100</v>
      </c>
    </row>
    <row r="1872" spans="1:3" s="53" customFormat="1" x14ac:dyDescent="0.2">
      <c r="A1872" s="66">
        <v>411100</v>
      </c>
      <c r="B1872" s="62" t="s">
        <v>84</v>
      </c>
      <c r="C1872" s="63">
        <v>3542000</v>
      </c>
    </row>
    <row r="1873" spans="1:3" s="53" customFormat="1" x14ac:dyDescent="0.2">
      <c r="A1873" s="66">
        <v>411200</v>
      </c>
      <c r="B1873" s="62" t="s">
        <v>207</v>
      </c>
      <c r="C1873" s="63">
        <v>138100</v>
      </c>
    </row>
    <row r="1874" spans="1:3" s="53" customFormat="1" ht="37.5" x14ac:dyDescent="0.2">
      <c r="A1874" s="66">
        <v>411300</v>
      </c>
      <c r="B1874" s="62" t="s">
        <v>85</v>
      </c>
      <c r="C1874" s="63">
        <v>105100</v>
      </c>
    </row>
    <row r="1875" spans="1:3" s="53" customFormat="1" x14ac:dyDescent="0.2">
      <c r="A1875" s="66">
        <v>411400</v>
      </c>
      <c r="B1875" s="62" t="s">
        <v>86</v>
      </c>
      <c r="C1875" s="63">
        <v>24900</v>
      </c>
    </row>
    <row r="1876" spans="1:3" s="53" customFormat="1" ht="19.5" x14ac:dyDescent="0.2">
      <c r="A1876" s="67">
        <v>412000</v>
      </c>
      <c r="B1876" s="64" t="s">
        <v>199</v>
      </c>
      <c r="C1876" s="106">
        <f>SUM(C1877:C1886)</f>
        <v>455400</v>
      </c>
    </row>
    <row r="1877" spans="1:3" s="53" customFormat="1" x14ac:dyDescent="0.2">
      <c r="A1877" s="66">
        <v>412200</v>
      </c>
      <c r="B1877" s="62" t="s">
        <v>208</v>
      </c>
      <c r="C1877" s="63">
        <v>150000</v>
      </c>
    </row>
    <row r="1878" spans="1:3" s="53" customFormat="1" x14ac:dyDescent="0.2">
      <c r="A1878" s="66">
        <v>412300</v>
      </c>
      <c r="B1878" s="62" t="s">
        <v>88</v>
      </c>
      <c r="C1878" s="63">
        <v>26200.000000000004</v>
      </c>
    </row>
    <row r="1879" spans="1:3" s="53" customFormat="1" x14ac:dyDescent="0.2">
      <c r="A1879" s="66">
        <v>412500</v>
      </c>
      <c r="B1879" s="62" t="s">
        <v>90</v>
      </c>
      <c r="C1879" s="63">
        <v>10000</v>
      </c>
    </row>
    <row r="1880" spans="1:3" s="53" customFormat="1" x14ac:dyDescent="0.2">
      <c r="A1880" s="66">
        <v>412600</v>
      </c>
      <c r="B1880" s="62" t="s">
        <v>209</v>
      </c>
      <c r="C1880" s="63">
        <v>3700</v>
      </c>
    </row>
    <row r="1881" spans="1:3" s="53" customFormat="1" x14ac:dyDescent="0.2">
      <c r="A1881" s="66">
        <v>412700</v>
      </c>
      <c r="B1881" s="62" t="s">
        <v>196</v>
      </c>
      <c r="C1881" s="63">
        <v>250000</v>
      </c>
    </row>
    <row r="1882" spans="1:3" s="53" customFormat="1" x14ac:dyDescent="0.2">
      <c r="A1882" s="66">
        <v>412900</v>
      </c>
      <c r="B1882" s="100" t="s">
        <v>287</v>
      </c>
      <c r="C1882" s="63">
        <v>4000</v>
      </c>
    </row>
    <row r="1883" spans="1:3" s="53" customFormat="1" x14ac:dyDescent="0.2">
      <c r="A1883" s="66">
        <v>412900</v>
      </c>
      <c r="B1883" s="100" t="s">
        <v>304</v>
      </c>
      <c r="C1883" s="63">
        <v>1500</v>
      </c>
    </row>
    <row r="1884" spans="1:3" s="53" customFormat="1" x14ac:dyDescent="0.2">
      <c r="A1884" s="66">
        <v>412900</v>
      </c>
      <c r="B1884" s="100" t="s">
        <v>305</v>
      </c>
      <c r="C1884" s="63">
        <v>700</v>
      </c>
    </row>
    <row r="1885" spans="1:3" s="53" customFormat="1" x14ac:dyDescent="0.2">
      <c r="A1885" s="66">
        <v>412900</v>
      </c>
      <c r="B1885" s="100" t="s">
        <v>306</v>
      </c>
      <c r="C1885" s="63">
        <v>8700</v>
      </c>
    </row>
    <row r="1886" spans="1:3" s="53" customFormat="1" x14ac:dyDescent="0.2">
      <c r="A1886" s="66">
        <v>412900</v>
      </c>
      <c r="B1886" s="62" t="s">
        <v>289</v>
      </c>
      <c r="C1886" s="63">
        <v>600</v>
      </c>
    </row>
    <row r="1887" spans="1:3" s="65" customFormat="1" ht="19.5" x14ac:dyDescent="0.2">
      <c r="A1887" s="67">
        <v>413000</v>
      </c>
      <c r="B1887" s="64" t="s">
        <v>200</v>
      </c>
      <c r="C1887" s="106">
        <f t="shared" ref="C1887" si="258">C1888</f>
        <v>1600</v>
      </c>
    </row>
    <row r="1888" spans="1:3" s="53" customFormat="1" x14ac:dyDescent="0.2">
      <c r="A1888" s="66">
        <v>413900</v>
      </c>
      <c r="B1888" s="62" t="s">
        <v>95</v>
      </c>
      <c r="C1888" s="63">
        <v>1600</v>
      </c>
    </row>
    <row r="1889" spans="1:3" s="53" customFormat="1" ht="19.5" x14ac:dyDescent="0.2">
      <c r="A1889" s="67">
        <v>510000</v>
      </c>
      <c r="B1889" s="64" t="s">
        <v>146</v>
      </c>
      <c r="C1889" s="106">
        <f>C1890+C1892</f>
        <v>12000</v>
      </c>
    </row>
    <row r="1890" spans="1:3" s="53" customFormat="1" ht="19.5" x14ac:dyDescent="0.2">
      <c r="A1890" s="67">
        <v>511000</v>
      </c>
      <c r="B1890" s="64" t="s">
        <v>147</v>
      </c>
      <c r="C1890" s="106">
        <f>SUM(C1891:C1891)</f>
        <v>10000</v>
      </c>
    </row>
    <row r="1891" spans="1:3" s="53" customFormat="1" x14ac:dyDescent="0.2">
      <c r="A1891" s="66">
        <v>511300</v>
      </c>
      <c r="B1891" s="62" t="s">
        <v>150</v>
      </c>
      <c r="C1891" s="63">
        <v>10000</v>
      </c>
    </row>
    <row r="1892" spans="1:3" s="65" customFormat="1" ht="19.5" x14ac:dyDescent="0.2">
      <c r="A1892" s="67">
        <v>516000</v>
      </c>
      <c r="B1892" s="64" t="s">
        <v>157</v>
      </c>
      <c r="C1892" s="106">
        <f t="shared" ref="C1892" si="259">C1893</f>
        <v>2000</v>
      </c>
    </row>
    <row r="1893" spans="1:3" s="53" customFormat="1" x14ac:dyDescent="0.2">
      <c r="A1893" s="66">
        <v>516100</v>
      </c>
      <c r="B1893" s="62" t="s">
        <v>157</v>
      </c>
      <c r="C1893" s="63">
        <v>2000</v>
      </c>
    </row>
    <row r="1894" spans="1:3" s="65" customFormat="1" ht="19.5" x14ac:dyDescent="0.2">
      <c r="A1894" s="67">
        <v>630000</v>
      </c>
      <c r="B1894" s="64" t="s">
        <v>184</v>
      </c>
      <c r="C1894" s="106">
        <f>0+C1895</f>
        <v>70400</v>
      </c>
    </row>
    <row r="1895" spans="1:3" s="65" customFormat="1" ht="19.5" x14ac:dyDescent="0.2">
      <c r="A1895" s="67">
        <v>638000</v>
      </c>
      <c r="B1895" s="64" t="s">
        <v>121</v>
      </c>
      <c r="C1895" s="106">
        <f t="shared" ref="C1895" si="260">C1896</f>
        <v>70400</v>
      </c>
    </row>
    <row r="1896" spans="1:3" s="53" customFormat="1" x14ac:dyDescent="0.2">
      <c r="A1896" s="66">
        <v>638100</v>
      </c>
      <c r="B1896" s="62" t="s">
        <v>189</v>
      </c>
      <c r="C1896" s="63">
        <v>70400</v>
      </c>
    </row>
    <row r="1897" spans="1:3" s="53" customFormat="1" x14ac:dyDescent="0.2">
      <c r="A1897" s="108"/>
      <c r="B1897" s="102" t="s">
        <v>222</v>
      </c>
      <c r="C1897" s="107">
        <f>C1870+C1889+C1894</f>
        <v>4349500</v>
      </c>
    </row>
    <row r="1898" spans="1:3" s="53" customFormat="1" x14ac:dyDescent="0.2">
      <c r="A1898" s="93"/>
      <c r="B1898" s="55"/>
      <c r="C1898" s="94"/>
    </row>
    <row r="1899" spans="1:3" s="53" customFormat="1" x14ac:dyDescent="0.2">
      <c r="A1899" s="70"/>
      <c r="B1899" s="55"/>
      <c r="C1899" s="105"/>
    </row>
    <row r="1900" spans="1:3" s="53" customFormat="1" ht="19.5" x14ac:dyDescent="0.2">
      <c r="A1900" s="66" t="s">
        <v>602</v>
      </c>
      <c r="B1900" s="64"/>
      <c r="C1900" s="105"/>
    </row>
    <row r="1901" spans="1:3" s="53" customFormat="1" ht="19.5" x14ac:dyDescent="0.2">
      <c r="A1901" s="66" t="s">
        <v>235</v>
      </c>
      <c r="B1901" s="64"/>
      <c r="C1901" s="105"/>
    </row>
    <row r="1902" spans="1:3" s="53" customFormat="1" ht="19.5" x14ac:dyDescent="0.2">
      <c r="A1902" s="66" t="s">
        <v>364</v>
      </c>
      <c r="B1902" s="64"/>
      <c r="C1902" s="105"/>
    </row>
    <row r="1903" spans="1:3" s="53" customFormat="1" ht="19.5" x14ac:dyDescent="0.2">
      <c r="A1903" s="66" t="s">
        <v>514</v>
      </c>
      <c r="B1903" s="64"/>
      <c r="C1903" s="105"/>
    </row>
    <row r="1904" spans="1:3" s="53" customFormat="1" x14ac:dyDescent="0.2">
      <c r="A1904" s="66"/>
      <c r="B1904" s="57"/>
      <c r="C1904" s="94"/>
    </row>
    <row r="1905" spans="1:3" s="53" customFormat="1" ht="19.5" x14ac:dyDescent="0.2">
      <c r="A1905" s="67">
        <v>410000</v>
      </c>
      <c r="B1905" s="59" t="s">
        <v>83</v>
      </c>
      <c r="C1905" s="106">
        <f>C1906+C1911+0</f>
        <v>1441799.9999999991</v>
      </c>
    </row>
    <row r="1906" spans="1:3" s="53" customFormat="1" ht="19.5" x14ac:dyDescent="0.2">
      <c r="A1906" s="67">
        <v>411000</v>
      </c>
      <c r="B1906" s="59" t="s">
        <v>194</v>
      </c>
      <c r="C1906" s="106">
        <f t="shared" ref="C1906" si="261">SUM(C1907:C1910)</f>
        <v>1316899.9999999991</v>
      </c>
    </row>
    <row r="1907" spans="1:3" s="53" customFormat="1" x14ac:dyDescent="0.2">
      <c r="A1907" s="66">
        <v>411100</v>
      </c>
      <c r="B1907" s="62" t="s">
        <v>84</v>
      </c>
      <c r="C1907" s="63">
        <v>1229599.9999999991</v>
      </c>
    </row>
    <row r="1908" spans="1:3" s="53" customFormat="1" x14ac:dyDescent="0.2">
      <c r="A1908" s="66">
        <v>411200</v>
      </c>
      <c r="B1908" s="62" t="s">
        <v>207</v>
      </c>
      <c r="C1908" s="63">
        <v>39000</v>
      </c>
    </row>
    <row r="1909" spans="1:3" s="53" customFormat="1" ht="37.5" x14ac:dyDescent="0.2">
      <c r="A1909" s="66">
        <v>411300</v>
      </c>
      <c r="B1909" s="62" t="s">
        <v>85</v>
      </c>
      <c r="C1909" s="63">
        <v>28100</v>
      </c>
    </row>
    <row r="1910" spans="1:3" s="53" customFormat="1" x14ac:dyDescent="0.2">
      <c r="A1910" s="66">
        <v>411400</v>
      </c>
      <c r="B1910" s="62" t="s">
        <v>86</v>
      </c>
      <c r="C1910" s="63">
        <v>20200</v>
      </c>
    </row>
    <row r="1911" spans="1:3" s="53" customFormat="1" ht="19.5" x14ac:dyDescent="0.2">
      <c r="A1911" s="67">
        <v>412000</v>
      </c>
      <c r="B1911" s="64" t="s">
        <v>199</v>
      </c>
      <c r="C1911" s="106">
        <f>SUM(C1912:C1920)</f>
        <v>124899.99999999999</v>
      </c>
    </row>
    <row r="1912" spans="1:3" s="53" customFormat="1" x14ac:dyDescent="0.2">
      <c r="A1912" s="66">
        <v>412200</v>
      </c>
      <c r="B1912" s="62" t="s">
        <v>208</v>
      </c>
      <c r="C1912" s="63">
        <v>35000</v>
      </c>
    </row>
    <row r="1913" spans="1:3" s="53" customFormat="1" x14ac:dyDescent="0.2">
      <c r="A1913" s="66">
        <v>412300</v>
      </c>
      <c r="B1913" s="62" t="s">
        <v>88</v>
      </c>
      <c r="C1913" s="63">
        <v>10000</v>
      </c>
    </row>
    <row r="1914" spans="1:3" s="53" customFormat="1" x14ac:dyDescent="0.2">
      <c r="A1914" s="66">
        <v>412500</v>
      </c>
      <c r="B1914" s="62" t="s">
        <v>90</v>
      </c>
      <c r="C1914" s="63">
        <v>3500</v>
      </c>
    </row>
    <row r="1915" spans="1:3" s="53" customFormat="1" x14ac:dyDescent="0.2">
      <c r="A1915" s="66">
        <v>412600</v>
      </c>
      <c r="B1915" s="62" t="s">
        <v>209</v>
      </c>
      <c r="C1915" s="63">
        <v>1400</v>
      </c>
    </row>
    <row r="1916" spans="1:3" s="53" customFormat="1" x14ac:dyDescent="0.2">
      <c r="A1916" s="66">
        <v>412700</v>
      </c>
      <c r="B1916" s="62" t="s">
        <v>196</v>
      </c>
      <c r="C1916" s="63">
        <v>69999.999999999985</v>
      </c>
    </row>
    <row r="1917" spans="1:3" s="53" customFormat="1" x14ac:dyDescent="0.2">
      <c r="A1917" s="66">
        <v>412900</v>
      </c>
      <c r="B1917" s="100" t="s">
        <v>287</v>
      </c>
      <c r="C1917" s="63">
        <v>1000</v>
      </c>
    </row>
    <row r="1918" spans="1:3" s="53" customFormat="1" x14ac:dyDescent="0.2">
      <c r="A1918" s="66">
        <v>412900</v>
      </c>
      <c r="B1918" s="100" t="s">
        <v>305</v>
      </c>
      <c r="C1918" s="63">
        <v>400</v>
      </c>
    </row>
    <row r="1919" spans="1:3" s="53" customFormat="1" x14ac:dyDescent="0.2">
      <c r="A1919" s="66">
        <v>412900</v>
      </c>
      <c r="B1919" s="100" t="s">
        <v>306</v>
      </c>
      <c r="C1919" s="63">
        <v>2600</v>
      </c>
    </row>
    <row r="1920" spans="1:3" s="53" customFormat="1" x14ac:dyDescent="0.2">
      <c r="A1920" s="66">
        <v>412900</v>
      </c>
      <c r="B1920" s="62" t="s">
        <v>289</v>
      </c>
      <c r="C1920" s="63">
        <v>1000</v>
      </c>
    </row>
    <row r="1921" spans="1:3" s="53" customFormat="1" ht="19.5" x14ac:dyDescent="0.2">
      <c r="A1921" s="67">
        <v>510000</v>
      </c>
      <c r="B1921" s="64" t="s">
        <v>146</v>
      </c>
      <c r="C1921" s="106">
        <f>C1922+0</f>
        <v>3000</v>
      </c>
    </row>
    <row r="1922" spans="1:3" s="53" customFormat="1" ht="19.5" x14ac:dyDescent="0.2">
      <c r="A1922" s="67">
        <v>511000</v>
      </c>
      <c r="B1922" s="64" t="s">
        <v>147</v>
      </c>
      <c r="C1922" s="106">
        <f>SUM(C1923:C1923)</f>
        <v>3000</v>
      </c>
    </row>
    <row r="1923" spans="1:3" s="53" customFormat="1" x14ac:dyDescent="0.2">
      <c r="A1923" s="66">
        <v>511300</v>
      </c>
      <c r="B1923" s="62" t="s">
        <v>150</v>
      </c>
      <c r="C1923" s="63">
        <v>3000</v>
      </c>
    </row>
    <row r="1924" spans="1:3" s="65" customFormat="1" ht="19.5" x14ac:dyDescent="0.2">
      <c r="A1924" s="67">
        <v>630000</v>
      </c>
      <c r="B1924" s="64" t="s">
        <v>184</v>
      </c>
      <c r="C1924" s="106">
        <f>0+C1925</f>
        <v>20000</v>
      </c>
    </row>
    <row r="1925" spans="1:3" s="65" customFormat="1" ht="19.5" x14ac:dyDescent="0.2">
      <c r="A1925" s="67">
        <v>638000</v>
      </c>
      <c r="B1925" s="64" t="s">
        <v>121</v>
      </c>
      <c r="C1925" s="106">
        <f t="shared" ref="C1925" si="262">C1926</f>
        <v>20000</v>
      </c>
    </row>
    <row r="1926" spans="1:3" s="53" customFormat="1" x14ac:dyDescent="0.2">
      <c r="A1926" s="66">
        <v>638100</v>
      </c>
      <c r="B1926" s="62" t="s">
        <v>189</v>
      </c>
      <c r="C1926" s="63">
        <v>20000</v>
      </c>
    </row>
    <row r="1927" spans="1:3" s="53" customFormat="1" x14ac:dyDescent="0.2">
      <c r="A1927" s="108"/>
      <c r="B1927" s="102" t="s">
        <v>222</v>
      </c>
      <c r="C1927" s="107">
        <f>C1905+C1921+C1924</f>
        <v>1464799.9999999991</v>
      </c>
    </row>
    <row r="1928" spans="1:3" s="53" customFormat="1" x14ac:dyDescent="0.2">
      <c r="A1928" s="93"/>
      <c r="B1928" s="55"/>
      <c r="C1928" s="94"/>
    </row>
    <row r="1929" spans="1:3" s="53" customFormat="1" x14ac:dyDescent="0.2">
      <c r="A1929" s="70"/>
      <c r="B1929" s="55"/>
      <c r="C1929" s="105"/>
    </row>
    <row r="1930" spans="1:3" s="53" customFormat="1" ht="19.5" x14ac:dyDescent="0.2">
      <c r="A1930" s="66" t="s">
        <v>603</v>
      </c>
      <c r="B1930" s="64"/>
      <c r="C1930" s="105"/>
    </row>
    <row r="1931" spans="1:3" s="53" customFormat="1" ht="19.5" x14ac:dyDescent="0.2">
      <c r="A1931" s="66" t="s">
        <v>235</v>
      </c>
      <c r="B1931" s="64"/>
      <c r="C1931" s="105"/>
    </row>
    <row r="1932" spans="1:3" s="53" customFormat="1" ht="19.5" x14ac:dyDescent="0.2">
      <c r="A1932" s="66" t="s">
        <v>365</v>
      </c>
      <c r="B1932" s="64"/>
      <c r="C1932" s="105"/>
    </row>
    <row r="1933" spans="1:3" s="53" customFormat="1" ht="19.5" x14ac:dyDescent="0.2">
      <c r="A1933" s="66" t="s">
        <v>514</v>
      </c>
      <c r="B1933" s="64"/>
      <c r="C1933" s="105"/>
    </row>
    <row r="1934" spans="1:3" s="53" customFormat="1" x14ac:dyDescent="0.2">
      <c r="A1934" s="66"/>
      <c r="B1934" s="57"/>
      <c r="C1934" s="94"/>
    </row>
    <row r="1935" spans="1:3" s="53" customFormat="1" ht="19.5" x14ac:dyDescent="0.2">
      <c r="A1935" s="67">
        <v>410000</v>
      </c>
      <c r="B1935" s="59" t="s">
        <v>83</v>
      </c>
      <c r="C1935" s="106">
        <f>C1936+C1941+0+C1951</f>
        <v>1601800</v>
      </c>
    </row>
    <row r="1936" spans="1:3" s="53" customFormat="1" ht="19.5" x14ac:dyDescent="0.2">
      <c r="A1936" s="67">
        <v>411000</v>
      </c>
      <c r="B1936" s="59" t="s">
        <v>194</v>
      </c>
      <c r="C1936" s="106">
        <f t="shared" ref="C1936" si="263">SUM(C1937:C1940)</f>
        <v>1312500</v>
      </c>
    </row>
    <row r="1937" spans="1:3" s="53" customFormat="1" x14ac:dyDescent="0.2">
      <c r="A1937" s="66">
        <v>411100</v>
      </c>
      <c r="B1937" s="62" t="s">
        <v>84</v>
      </c>
      <c r="C1937" s="63">
        <v>1140000</v>
      </c>
    </row>
    <row r="1938" spans="1:3" s="53" customFormat="1" x14ac:dyDescent="0.2">
      <c r="A1938" s="66">
        <v>411200</v>
      </c>
      <c r="B1938" s="62" t="s">
        <v>207</v>
      </c>
      <c r="C1938" s="63">
        <v>60000</v>
      </c>
    </row>
    <row r="1939" spans="1:3" s="53" customFormat="1" ht="37.5" x14ac:dyDescent="0.2">
      <c r="A1939" s="66">
        <v>411300</v>
      </c>
      <c r="B1939" s="62" t="s">
        <v>85</v>
      </c>
      <c r="C1939" s="63">
        <v>62500</v>
      </c>
    </row>
    <row r="1940" spans="1:3" s="53" customFormat="1" x14ac:dyDescent="0.2">
      <c r="A1940" s="66">
        <v>411400</v>
      </c>
      <c r="B1940" s="62" t="s">
        <v>86</v>
      </c>
      <c r="C1940" s="63">
        <v>50000</v>
      </c>
    </row>
    <row r="1941" spans="1:3" s="53" customFormat="1" ht="19.5" x14ac:dyDescent="0.2">
      <c r="A1941" s="67">
        <v>412000</v>
      </c>
      <c r="B1941" s="64" t="s">
        <v>199</v>
      </c>
      <c r="C1941" s="106">
        <f>SUM(C1942:C1950)</f>
        <v>289100</v>
      </c>
    </row>
    <row r="1942" spans="1:3" s="53" customFormat="1" x14ac:dyDescent="0.2">
      <c r="A1942" s="66">
        <v>412200</v>
      </c>
      <c r="B1942" s="62" t="s">
        <v>208</v>
      </c>
      <c r="C1942" s="63">
        <v>95000</v>
      </c>
    </row>
    <row r="1943" spans="1:3" s="53" customFormat="1" x14ac:dyDescent="0.2">
      <c r="A1943" s="66">
        <v>412300</v>
      </c>
      <c r="B1943" s="62" t="s">
        <v>88</v>
      </c>
      <c r="C1943" s="63">
        <v>13899.999999999998</v>
      </c>
    </row>
    <row r="1944" spans="1:3" s="53" customFormat="1" x14ac:dyDescent="0.2">
      <c r="A1944" s="66">
        <v>412500</v>
      </c>
      <c r="B1944" s="62" t="s">
        <v>90</v>
      </c>
      <c r="C1944" s="63">
        <v>2100</v>
      </c>
    </row>
    <row r="1945" spans="1:3" s="53" customFormat="1" x14ac:dyDescent="0.2">
      <c r="A1945" s="66">
        <v>412600</v>
      </c>
      <c r="B1945" s="62" t="s">
        <v>209</v>
      </c>
      <c r="C1945" s="63">
        <v>1300</v>
      </c>
    </row>
    <row r="1946" spans="1:3" s="53" customFormat="1" x14ac:dyDescent="0.2">
      <c r="A1946" s="66">
        <v>412700</v>
      </c>
      <c r="B1946" s="62" t="s">
        <v>196</v>
      </c>
      <c r="C1946" s="63">
        <v>170000</v>
      </c>
    </row>
    <row r="1947" spans="1:3" s="53" customFormat="1" x14ac:dyDescent="0.2">
      <c r="A1947" s="66">
        <v>412900</v>
      </c>
      <c r="B1947" s="100" t="s">
        <v>287</v>
      </c>
      <c r="C1947" s="63">
        <v>999.99999999999989</v>
      </c>
    </row>
    <row r="1948" spans="1:3" s="53" customFormat="1" x14ac:dyDescent="0.2">
      <c r="A1948" s="66">
        <v>412900</v>
      </c>
      <c r="B1948" s="100" t="s">
        <v>305</v>
      </c>
      <c r="C1948" s="63">
        <v>300</v>
      </c>
    </row>
    <row r="1949" spans="1:3" s="53" customFormat="1" x14ac:dyDescent="0.2">
      <c r="A1949" s="66">
        <v>412900</v>
      </c>
      <c r="B1949" s="100" t="s">
        <v>306</v>
      </c>
      <c r="C1949" s="63">
        <v>2500</v>
      </c>
    </row>
    <row r="1950" spans="1:3" s="53" customFormat="1" x14ac:dyDescent="0.2">
      <c r="A1950" s="66">
        <v>412900</v>
      </c>
      <c r="B1950" s="62" t="s">
        <v>289</v>
      </c>
      <c r="C1950" s="63">
        <v>3000.0000000000005</v>
      </c>
    </row>
    <row r="1951" spans="1:3" s="65" customFormat="1" ht="19.5" x14ac:dyDescent="0.2">
      <c r="A1951" s="67">
        <v>413000</v>
      </c>
      <c r="B1951" s="64" t="s">
        <v>200</v>
      </c>
      <c r="C1951" s="106">
        <f t="shared" ref="C1951" si="264">C1952</f>
        <v>200</v>
      </c>
    </row>
    <row r="1952" spans="1:3" s="53" customFormat="1" x14ac:dyDescent="0.2">
      <c r="A1952" s="66">
        <v>413900</v>
      </c>
      <c r="B1952" s="62" t="s">
        <v>95</v>
      </c>
      <c r="C1952" s="63">
        <v>200</v>
      </c>
    </row>
    <row r="1953" spans="1:3" s="53" customFormat="1" ht="19.5" x14ac:dyDescent="0.2">
      <c r="A1953" s="67">
        <v>510000</v>
      </c>
      <c r="B1953" s="64" t="s">
        <v>146</v>
      </c>
      <c r="C1953" s="106">
        <f>C1954+C1956</f>
        <v>16700</v>
      </c>
    </row>
    <row r="1954" spans="1:3" s="53" customFormat="1" ht="19.5" x14ac:dyDescent="0.2">
      <c r="A1954" s="67">
        <v>511000</v>
      </c>
      <c r="B1954" s="64" t="s">
        <v>147</v>
      </c>
      <c r="C1954" s="106">
        <f>SUM(C1955:C1955)</f>
        <v>5000</v>
      </c>
    </row>
    <row r="1955" spans="1:3" s="53" customFormat="1" x14ac:dyDescent="0.2">
      <c r="A1955" s="66">
        <v>511300</v>
      </c>
      <c r="B1955" s="62" t="s">
        <v>150</v>
      </c>
      <c r="C1955" s="63">
        <v>5000</v>
      </c>
    </row>
    <row r="1956" spans="1:3" s="53" customFormat="1" ht="19.5" x14ac:dyDescent="0.2">
      <c r="A1956" s="67">
        <v>513000</v>
      </c>
      <c r="B1956" s="64" t="s">
        <v>155</v>
      </c>
      <c r="C1956" s="106">
        <f t="shared" ref="C1956" si="265">C1957</f>
        <v>11700</v>
      </c>
    </row>
    <row r="1957" spans="1:3" s="53" customFormat="1" x14ac:dyDescent="0.2">
      <c r="A1957" s="66">
        <v>513700</v>
      </c>
      <c r="B1957" s="62" t="s">
        <v>316</v>
      </c>
      <c r="C1957" s="63">
        <v>11700</v>
      </c>
    </row>
    <row r="1958" spans="1:3" s="65" customFormat="1" ht="19.5" x14ac:dyDescent="0.2">
      <c r="A1958" s="67">
        <v>630000</v>
      </c>
      <c r="B1958" s="64" t="s">
        <v>184</v>
      </c>
      <c r="C1958" s="106">
        <f>0+C1959</f>
        <v>33300</v>
      </c>
    </row>
    <row r="1959" spans="1:3" s="65" customFormat="1" ht="19.5" x14ac:dyDescent="0.2">
      <c r="A1959" s="67">
        <v>638000</v>
      </c>
      <c r="B1959" s="64" t="s">
        <v>121</v>
      </c>
      <c r="C1959" s="106">
        <f t="shared" ref="C1959" si="266">C1960</f>
        <v>33300</v>
      </c>
    </row>
    <row r="1960" spans="1:3" s="53" customFormat="1" x14ac:dyDescent="0.2">
      <c r="A1960" s="66">
        <v>638100</v>
      </c>
      <c r="B1960" s="62" t="s">
        <v>189</v>
      </c>
      <c r="C1960" s="63">
        <v>33300</v>
      </c>
    </row>
    <row r="1961" spans="1:3" s="53" customFormat="1" x14ac:dyDescent="0.2">
      <c r="A1961" s="108"/>
      <c r="B1961" s="102" t="s">
        <v>222</v>
      </c>
      <c r="C1961" s="107">
        <f>C1935+C1953+C1958</f>
        <v>1651800</v>
      </c>
    </row>
    <row r="1962" spans="1:3" s="53" customFormat="1" x14ac:dyDescent="0.2">
      <c r="A1962" s="93"/>
      <c r="B1962" s="55"/>
      <c r="C1962" s="94"/>
    </row>
    <row r="1963" spans="1:3" s="53" customFormat="1" x14ac:dyDescent="0.2">
      <c r="A1963" s="70"/>
      <c r="B1963" s="55"/>
      <c r="C1963" s="105"/>
    </row>
    <row r="1964" spans="1:3" s="53" customFormat="1" ht="19.5" x14ac:dyDescent="0.2">
      <c r="A1964" s="66" t="s">
        <v>604</v>
      </c>
      <c r="B1964" s="64"/>
      <c r="C1964" s="105"/>
    </row>
    <row r="1965" spans="1:3" s="53" customFormat="1" ht="19.5" x14ac:dyDescent="0.2">
      <c r="A1965" s="66" t="s">
        <v>235</v>
      </c>
      <c r="B1965" s="64"/>
      <c r="C1965" s="105"/>
    </row>
    <row r="1966" spans="1:3" s="53" customFormat="1" ht="19.5" x14ac:dyDescent="0.2">
      <c r="A1966" s="66" t="s">
        <v>366</v>
      </c>
      <c r="B1966" s="64"/>
      <c r="C1966" s="105"/>
    </row>
    <row r="1967" spans="1:3" s="53" customFormat="1" ht="19.5" x14ac:dyDescent="0.2">
      <c r="A1967" s="66" t="s">
        <v>514</v>
      </c>
      <c r="B1967" s="64"/>
      <c r="C1967" s="105"/>
    </row>
    <row r="1968" spans="1:3" s="53" customFormat="1" x14ac:dyDescent="0.2">
      <c r="A1968" s="66"/>
      <c r="B1968" s="57"/>
      <c r="C1968" s="94"/>
    </row>
    <row r="1969" spans="1:3" s="53" customFormat="1" ht="19.5" x14ac:dyDescent="0.2">
      <c r="A1969" s="67">
        <v>410000</v>
      </c>
      <c r="B1969" s="59" t="s">
        <v>83</v>
      </c>
      <c r="C1969" s="106">
        <f t="shared" ref="C1969" si="267">C1970+C1975</f>
        <v>1236800</v>
      </c>
    </row>
    <row r="1970" spans="1:3" s="53" customFormat="1" ht="19.5" x14ac:dyDescent="0.2">
      <c r="A1970" s="67">
        <v>411000</v>
      </c>
      <c r="B1970" s="59" t="s">
        <v>194</v>
      </c>
      <c r="C1970" s="106">
        <f t="shared" ref="C1970" si="268">SUM(C1971:C1974)</f>
        <v>967000</v>
      </c>
    </row>
    <row r="1971" spans="1:3" s="53" customFormat="1" x14ac:dyDescent="0.2">
      <c r="A1971" s="66">
        <v>411100</v>
      </c>
      <c r="B1971" s="62" t="s">
        <v>84</v>
      </c>
      <c r="C1971" s="63">
        <v>896300</v>
      </c>
    </row>
    <row r="1972" spans="1:3" s="53" customFormat="1" x14ac:dyDescent="0.2">
      <c r="A1972" s="66">
        <v>411200</v>
      </c>
      <c r="B1972" s="62" t="s">
        <v>207</v>
      </c>
      <c r="C1972" s="63">
        <v>44100</v>
      </c>
    </row>
    <row r="1973" spans="1:3" s="53" customFormat="1" ht="37.5" x14ac:dyDescent="0.2">
      <c r="A1973" s="66">
        <v>411300</v>
      </c>
      <c r="B1973" s="62" t="s">
        <v>85</v>
      </c>
      <c r="C1973" s="63">
        <v>5800</v>
      </c>
    </row>
    <row r="1974" spans="1:3" s="53" customFormat="1" x14ac:dyDescent="0.2">
      <c r="A1974" s="66">
        <v>411400</v>
      </c>
      <c r="B1974" s="62" t="s">
        <v>86</v>
      </c>
      <c r="C1974" s="63">
        <v>20800</v>
      </c>
    </row>
    <row r="1975" spans="1:3" s="53" customFormat="1" ht="19.5" x14ac:dyDescent="0.2">
      <c r="A1975" s="67">
        <v>412000</v>
      </c>
      <c r="B1975" s="64" t="s">
        <v>199</v>
      </c>
      <c r="C1975" s="106">
        <f>SUM(C1976:C1983)</f>
        <v>269800</v>
      </c>
    </row>
    <row r="1976" spans="1:3" s="53" customFormat="1" x14ac:dyDescent="0.2">
      <c r="A1976" s="66">
        <v>412200</v>
      </c>
      <c r="B1976" s="62" t="s">
        <v>208</v>
      </c>
      <c r="C1976" s="63">
        <v>102000</v>
      </c>
    </row>
    <row r="1977" spans="1:3" s="53" customFormat="1" x14ac:dyDescent="0.2">
      <c r="A1977" s="66">
        <v>412300</v>
      </c>
      <c r="B1977" s="62" t="s">
        <v>88</v>
      </c>
      <c r="C1977" s="63">
        <v>8200</v>
      </c>
    </row>
    <row r="1978" spans="1:3" s="53" customFormat="1" x14ac:dyDescent="0.2">
      <c r="A1978" s="66">
        <v>412500</v>
      </c>
      <c r="B1978" s="62" t="s">
        <v>90</v>
      </c>
      <c r="C1978" s="63">
        <v>4700</v>
      </c>
    </row>
    <row r="1979" spans="1:3" s="53" customFormat="1" x14ac:dyDescent="0.2">
      <c r="A1979" s="66">
        <v>412600</v>
      </c>
      <c r="B1979" s="62" t="s">
        <v>209</v>
      </c>
      <c r="C1979" s="63">
        <v>2200</v>
      </c>
    </row>
    <row r="1980" spans="1:3" s="53" customFormat="1" x14ac:dyDescent="0.2">
      <c r="A1980" s="66">
        <v>412700</v>
      </c>
      <c r="B1980" s="62" t="s">
        <v>196</v>
      </c>
      <c r="C1980" s="63">
        <v>150000</v>
      </c>
    </row>
    <row r="1981" spans="1:3" s="53" customFormat="1" x14ac:dyDescent="0.2">
      <c r="A1981" s="66">
        <v>412900</v>
      </c>
      <c r="B1981" s="62" t="s">
        <v>304</v>
      </c>
      <c r="C1981" s="63">
        <v>400</v>
      </c>
    </row>
    <row r="1982" spans="1:3" s="53" customFormat="1" x14ac:dyDescent="0.2">
      <c r="A1982" s="66">
        <v>412900</v>
      </c>
      <c r="B1982" s="100" t="s">
        <v>305</v>
      </c>
      <c r="C1982" s="63">
        <v>300</v>
      </c>
    </row>
    <row r="1983" spans="1:3" s="53" customFormat="1" x14ac:dyDescent="0.2">
      <c r="A1983" s="66">
        <v>412900</v>
      </c>
      <c r="B1983" s="100" t="s">
        <v>306</v>
      </c>
      <c r="C1983" s="63">
        <v>2000</v>
      </c>
    </row>
    <row r="1984" spans="1:3" s="65" customFormat="1" ht="19.5" x14ac:dyDescent="0.2">
      <c r="A1984" s="67">
        <v>510000</v>
      </c>
      <c r="B1984" s="64" t="s">
        <v>146</v>
      </c>
      <c r="C1984" s="106">
        <f t="shared" ref="C1984:C1985" si="269">C1985</f>
        <v>2000</v>
      </c>
    </row>
    <row r="1985" spans="1:3" s="65" customFormat="1" ht="19.5" x14ac:dyDescent="0.2">
      <c r="A1985" s="67">
        <v>511000</v>
      </c>
      <c r="B1985" s="64" t="s">
        <v>147</v>
      </c>
      <c r="C1985" s="106">
        <f t="shared" si="269"/>
        <v>2000</v>
      </c>
    </row>
    <row r="1986" spans="1:3" s="53" customFormat="1" x14ac:dyDescent="0.2">
      <c r="A1986" s="66">
        <v>511300</v>
      </c>
      <c r="B1986" s="62" t="s">
        <v>150</v>
      </c>
      <c r="C1986" s="63">
        <v>2000</v>
      </c>
    </row>
    <row r="1987" spans="1:3" s="65" customFormat="1" ht="19.5" x14ac:dyDescent="0.2">
      <c r="A1987" s="67">
        <v>630000</v>
      </c>
      <c r="B1987" s="64" t="s">
        <v>184</v>
      </c>
      <c r="C1987" s="106">
        <f>0+C1988</f>
        <v>2000</v>
      </c>
    </row>
    <row r="1988" spans="1:3" s="65" customFormat="1" ht="19.5" x14ac:dyDescent="0.2">
      <c r="A1988" s="67">
        <v>638000</v>
      </c>
      <c r="B1988" s="64" t="s">
        <v>121</v>
      </c>
      <c r="C1988" s="106">
        <f t="shared" ref="C1988" si="270">C1989</f>
        <v>2000</v>
      </c>
    </row>
    <row r="1989" spans="1:3" s="53" customFormat="1" x14ac:dyDescent="0.2">
      <c r="A1989" s="66">
        <v>638100</v>
      </c>
      <c r="B1989" s="62" t="s">
        <v>189</v>
      </c>
      <c r="C1989" s="63">
        <v>2000</v>
      </c>
    </row>
    <row r="1990" spans="1:3" s="53" customFormat="1" x14ac:dyDescent="0.2">
      <c r="A1990" s="108"/>
      <c r="B1990" s="102" t="s">
        <v>222</v>
      </c>
      <c r="C1990" s="107">
        <f>C1969+C1984+C1987</f>
        <v>1240800</v>
      </c>
    </row>
    <row r="1991" spans="1:3" s="53" customFormat="1" x14ac:dyDescent="0.2">
      <c r="A1991" s="93"/>
      <c r="B1991" s="55"/>
      <c r="C1991" s="94"/>
    </row>
    <row r="1992" spans="1:3" s="53" customFormat="1" x14ac:dyDescent="0.2">
      <c r="A1992" s="70"/>
      <c r="B1992" s="55"/>
      <c r="C1992" s="105"/>
    </row>
    <row r="1993" spans="1:3" s="53" customFormat="1" ht="19.5" x14ac:dyDescent="0.2">
      <c r="A1993" s="66" t="s">
        <v>605</v>
      </c>
      <c r="B1993" s="64"/>
      <c r="C1993" s="105"/>
    </row>
    <row r="1994" spans="1:3" s="53" customFormat="1" ht="19.5" x14ac:dyDescent="0.2">
      <c r="A1994" s="66" t="s">
        <v>235</v>
      </c>
      <c r="B1994" s="64"/>
      <c r="C1994" s="105"/>
    </row>
    <row r="1995" spans="1:3" s="53" customFormat="1" ht="19.5" x14ac:dyDescent="0.2">
      <c r="A1995" s="66" t="s">
        <v>367</v>
      </c>
      <c r="B1995" s="64"/>
      <c r="C1995" s="105"/>
    </row>
    <row r="1996" spans="1:3" s="53" customFormat="1" ht="19.5" x14ac:dyDescent="0.2">
      <c r="A1996" s="66" t="s">
        <v>514</v>
      </c>
      <c r="B1996" s="64"/>
      <c r="C1996" s="105"/>
    </row>
    <row r="1997" spans="1:3" s="53" customFormat="1" x14ac:dyDescent="0.2">
      <c r="A1997" s="66"/>
      <c r="B1997" s="57"/>
      <c r="C1997" s="94"/>
    </row>
    <row r="1998" spans="1:3" s="53" customFormat="1" ht="19.5" x14ac:dyDescent="0.2">
      <c r="A1998" s="67">
        <v>410000</v>
      </c>
      <c r="B1998" s="59" t="s">
        <v>83</v>
      </c>
      <c r="C1998" s="106">
        <f t="shared" ref="C1998" si="271">C1999+C2004</f>
        <v>842900</v>
      </c>
    </row>
    <row r="1999" spans="1:3" s="53" customFormat="1" ht="19.5" x14ac:dyDescent="0.2">
      <c r="A1999" s="67">
        <v>411000</v>
      </c>
      <c r="B1999" s="59" t="s">
        <v>194</v>
      </c>
      <c r="C1999" s="106">
        <f t="shared" ref="C1999" si="272">SUM(C2000:C2003)</f>
        <v>701600</v>
      </c>
    </row>
    <row r="2000" spans="1:3" s="53" customFormat="1" x14ac:dyDescent="0.2">
      <c r="A2000" s="66">
        <v>411100</v>
      </c>
      <c r="B2000" s="62" t="s">
        <v>84</v>
      </c>
      <c r="C2000" s="63">
        <v>650000</v>
      </c>
    </row>
    <row r="2001" spans="1:3" s="53" customFormat="1" x14ac:dyDescent="0.2">
      <c r="A2001" s="66">
        <v>411200</v>
      </c>
      <c r="B2001" s="62" t="s">
        <v>207</v>
      </c>
      <c r="C2001" s="63">
        <v>27100</v>
      </c>
    </row>
    <row r="2002" spans="1:3" s="53" customFormat="1" ht="37.5" x14ac:dyDescent="0.2">
      <c r="A2002" s="66">
        <v>411300</v>
      </c>
      <c r="B2002" s="62" t="s">
        <v>85</v>
      </c>
      <c r="C2002" s="63">
        <v>10000</v>
      </c>
    </row>
    <row r="2003" spans="1:3" s="53" customFormat="1" x14ac:dyDescent="0.2">
      <c r="A2003" s="66">
        <v>411400</v>
      </c>
      <c r="B2003" s="62" t="s">
        <v>86</v>
      </c>
      <c r="C2003" s="63">
        <v>14500</v>
      </c>
    </row>
    <row r="2004" spans="1:3" s="53" customFormat="1" ht="19.5" x14ac:dyDescent="0.2">
      <c r="A2004" s="67">
        <v>412000</v>
      </c>
      <c r="B2004" s="64" t="s">
        <v>199</v>
      </c>
      <c r="C2004" s="106">
        <f>SUM(C2005:C2013)</f>
        <v>141300</v>
      </c>
    </row>
    <row r="2005" spans="1:3" s="53" customFormat="1" x14ac:dyDescent="0.2">
      <c r="A2005" s="66">
        <v>412200</v>
      </c>
      <c r="B2005" s="62" t="s">
        <v>208</v>
      </c>
      <c r="C2005" s="63">
        <v>43000</v>
      </c>
    </row>
    <row r="2006" spans="1:3" s="53" customFormat="1" x14ac:dyDescent="0.2">
      <c r="A2006" s="66">
        <v>412300</v>
      </c>
      <c r="B2006" s="62" t="s">
        <v>88</v>
      </c>
      <c r="C2006" s="63">
        <v>8200</v>
      </c>
    </row>
    <row r="2007" spans="1:3" s="53" customFormat="1" x14ac:dyDescent="0.2">
      <c r="A2007" s="66">
        <v>412500</v>
      </c>
      <c r="B2007" s="62" t="s">
        <v>90</v>
      </c>
      <c r="C2007" s="63">
        <v>1700</v>
      </c>
    </row>
    <row r="2008" spans="1:3" s="53" customFormat="1" x14ac:dyDescent="0.2">
      <c r="A2008" s="66">
        <v>412600</v>
      </c>
      <c r="B2008" s="62" t="s">
        <v>209</v>
      </c>
      <c r="C2008" s="63">
        <v>2400</v>
      </c>
    </row>
    <row r="2009" spans="1:3" s="53" customFormat="1" x14ac:dyDescent="0.2">
      <c r="A2009" s="66">
        <v>412700</v>
      </c>
      <c r="B2009" s="62" t="s">
        <v>196</v>
      </c>
      <c r="C2009" s="63">
        <v>80000</v>
      </c>
    </row>
    <row r="2010" spans="1:3" s="53" customFormat="1" x14ac:dyDescent="0.2">
      <c r="A2010" s="66">
        <v>412900</v>
      </c>
      <c r="B2010" s="100" t="s">
        <v>287</v>
      </c>
      <c r="C2010" s="63">
        <v>3000</v>
      </c>
    </row>
    <row r="2011" spans="1:3" s="53" customFormat="1" x14ac:dyDescent="0.2">
      <c r="A2011" s="66">
        <v>412900</v>
      </c>
      <c r="B2011" s="100" t="s">
        <v>305</v>
      </c>
      <c r="C2011" s="63">
        <v>200</v>
      </c>
    </row>
    <row r="2012" spans="1:3" s="53" customFormat="1" x14ac:dyDescent="0.2">
      <c r="A2012" s="66">
        <v>412900</v>
      </c>
      <c r="B2012" s="100" t="s">
        <v>306</v>
      </c>
      <c r="C2012" s="63">
        <v>1300</v>
      </c>
    </row>
    <row r="2013" spans="1:3" s="53" customFormat="1" x14ac:dyDescent="0.2">
      <c r="A2013" s="66">
        <v>412900</v>
      </c>
      <c r="B2013" s="62" t="s">
        <v>289</v>
      </c>
      <c r="C2013" s="63">
        <v>1500</v>
      </c>
    </row>
    <row r="2014" spans="1:3" s="65" customFormat="1" ht="19.5" x14ac:dyDescent="0.2">
      <c r="A2014" s="67">
        <v>510000</v>
      </c>
      <c r="B2014" s="64" t="s">
        <v>146</v>
      </c>
      <c r="C2014" s="106">
        <f t="shared" ref="C2014:C2015" si="273">C2015</f>
        <v>5000</v>
      </c>
    </row>
    <row r="2015" spans="1:3" s="65" customFormat="1" ht="19.5" x14ac:dyDescent="0.2">
      <c r="A2015" s="67">
        <v>511000</v>
      </c>
      <c r="B2015" s="64" t="s">
        <v>147</v>
      </c>
      <c r="C2015" s="106">
        <f t="shared" si="273"/>
        <v>5000</v>
      </c>
    </row>
    <row r="2016" spans="1:3" s="53" customFormat="1" x14ac:dyDescent="0.2">
      <c r="A2016" s="66">
        <v>511300</v>
      </c>
      <c r="B2016" s="62" t="s">
        <v>150</v>
      </c>
      <c r="C2016" s="63">
        <v>5000</v>
      </c>
    </row>
    <row r="2017" spans="1:3" s="65" customFormat="1" ht="19.5" x14ac:dyDescent="0.2">
      <c r="A2017" s="67">
        <v>630000</v>
      </c>
      <c r="B2017" s="64" t="s">
        <v>184</v>
      </c>
      <c r="C2017" s="106">
        <f>0+C2018</f>
        <v>18000</v>
      </c>
    </row>
    <row r="2018" spans="1:3" s="65" customFormat="1" ht="19.5" x14ac:dyDescent="0.2">
      <c r="A2018" s="67">
        <v>638000</v>
      </c>
      <c r="B2018" s="64" t="s">
        <v>121</v>
      </c>
      <c r="C2018" s="106">
        <f t="shared" ref="C2018" si="274">C2019</f>
        <v>18000</v>
      </c>
    </row>
    <row r="2019" spans="1:3" s="53" customFormat="1" x14ac:dyDescent="0.2">
      <c r="A2019" s="66">
        <v>638100</v>
      </c>
      <c r="B2019" s="62" t="s">
        <v>189</v>
      </c>
      <c r="C2019" s="63">
        <v>18000</v>
      </c>
    </row>
    <row r="2020" spans="1:3" s="53" customFormat="1" x14ac:dyDescent="0.2">
      <c r="A2020" s="108"/>
      <c r="B2020" s="102" t="s">
        <v>222</v>
      </c>
      <c r="C2020" s="107">
        <f>C1998+C2014+C2017</f>
        <v>865900</v>
      </c>
    </row>
    <row r="2021" spans="1:3" s="53" customFormat="1" x14ac:dyDescent="0.2">
      <c r="A2021" s="72"/>
      <c r="B2021" s="62"/>
      <c r="C2021" s="105"/>
    </row>
    <row r="2022" spans="1:3" s="53" customFormat="1" x14ac:dyDescent="0.2">
      <c r="A2022" s="70"/>
      <c r="B2022" s="55"/>
      <c r="C2022" s="105"/>
    </row>
    <row r="2023" spans="1:3" s="53" customFormat="1" ht="19.5" x14ac:dyDescent="0.2">
      <c r="A2023" s="66" t="s">
        <v>606</v>
      </c>
      <c r="B2023" s="64"/>
      <c r="C2023" s="105"/>
    </row>
    <row r="2024" spans="1:3" s="53" customFormat="1" ht="19.5" x14ac:dyDescent="0.2">
      <c r="A2024" s="66" t="s">
        <v>235</v>
      </c>
      <c r="B2024" s="64"/>
      <c r="C2024" s="105"/>
    </row>
    <row r="2025" spans="1:3" s="53" customFormat="1" ht="19.5" x14ac:dyDescent="0.2">
      <c r="A2025" s="66" t="s">
        <v>368</v>
      </c>
      <c r="B2025" s="64"/>
      <c r="C2025" s="105"/>
    </row>
    <row r="2026" spans="1:3" s="53" customFormat="1" ht="19.5" x14ac:dyDescent="0.2">
      <c r="A2026" s="66" t="s">
        <v>514</v>
      </c>
      <c r="B2026" s="64"/>
      <c r="C2026" s="105"/>
    </row>
    <row r="2027" spans="1:3" s="53" customFormat="1" x14ac:dyDescent="0.2">
      <c r="A2027" s="66"/>
      <c r="B2027" s="57"/>
      <c r="C2027" s="94"/>
    </row>
    <row r="2028" spans="1:3" s="53" customFormat="1" ht="19.5" x14ac:dyDescent="0.2">
      <c r="A2028" s="67">
        <v>410000</v>
      </c>
      <c r="B2028" s="59" t="s">
        <v>83</v>
      </c>
      <c r="C2028" s="106">
        <f t="shared" ref="C2028" si="275">C2029+C2034+C2046</f>
        <v>7086800</v>
      </c>
    </row>
    <row r="2029" spans="1:3" s="53" customFormat="1" ht="19.5" x14ac:dyDescent="0.2">
      <c r="A2029" s="67">
        <v>411000</v>
      </c>
      <c r="B2029" s="59" t="s">
        <v>194</v>
      </c>
      <c r="C2029" s="106">
        <f t="shared" ref="C2029" si="276">SUM(C2030:C2033)</f>
        <v>6314600</v>
      </c>
    </row>
    <row r="2030" spans="1:3" s="53" customFormat="1" x14ac:dyDescent="0.2">
      <c r="A2030" s="66">
        <v>411100</v>
      </c>
      <c r="B2030" s="62" t="s">
        <v>84</v>
      </c>
      <c r="C2030" s="63">
        <v>5835000</v>
      </c>
    </row>
    <row r="2031" spans="1:3" s="53" customFormat="1" x14ac:dyDescent="0.2">
      <c r="A2031" s="66">
        <v>411200</v>
      </c>
      <c r="B2031" s="62" t="s">
        <v>207</v>
      </c>
      <c r="C2031" s="63">
        <v>154600</v>
      </c>
    </row>
    <row r="2032" spans="1:3" s="53" customFormat="1" ht="37.5" x14ac:dyDescent="0.2">
      <c r="A2032" s="66">
        <v>411300</v>
      </c>
      <c r="B2032" s="62" t="s">
        <v>85</v>
      </c>
      <c r="C2032" s="63">
        <v>195000</v>
      </c>
    </row>
    <row r="2033" spans="1:3" s="53" customFormat="1" x14ac:dyDescent="0.2">
      <c r="A2033" s="66">
        <v>411400</v>
      </c>
      <c r="B2033" s="62" t="s">
        <v>86</v>
      </c>
      <c r="C2033" s="63">
        <v>130000</v>
      </c>
    </row>
    <row r="2034" spans="1:3" s="53" customFormat="1" ht="19.5" x14ac:dyDescent="0.2">
      <c r="A2034" s="67">
        <v>412000</v>
      </c>
      <c r="B2034" s="64" t="s">
        <v>199</v>
      </c>
      <c r="C2034" s="106">
        <f t="shared" ref="C2034" si="277">SUM(C2035:C2045)</f>
        <v>744200</v>
      </c>
    </row>
    <row r="2035" spans="1:3" s="53" customFormat="1" x14ac:dyDescent="0.2">
      <c r="A2035" s="66">
        <v>412200</v>
      </c>
      <c r="B2035" s="62" t="s">
        <v>208</v>
      </c>
      <c r="C2035" s="63">
        <v>420000</v>
      </c>
    </row>
    <row r="2036" spans="1:3" s="53" customFormat="1" x14ac:dyDescent="0.2">
      <c r="A2036" s="66">
        <v>412300</v>
      </c>
      <c r="B2036" s="62" t="s">
        <v>88</v>
      </c>
      <c r="C2036" s="63">
        <v>60000</v>
      </c>
    </row>
    <row r="2037" spans="1:3" s="53" customFormat="1" x14ac:dyDescent="0.2">
      <c r="A2037" s="66">
        <v>412400</v>
      </c>
      <c r="B2037" s="62" t="s">
        <v>89</v>
      </c>
      <c r="C2037" s="63">
        <v>60000</v>
      </c>
    </row>
    <row r="2038" spans="1:3" s="53" customFormat="1" x14ac:dyDescent="0.2">
      <c r="A2038" s="66">
        <v>412500</v>
      </c>
      <c r="B2038" s="62" t="s">
        <v>90</v>
      </c>
      <c r="C2038" s="63">
        <v>35000</v>
      </c>
    </row>
    <row r="2039" spans="1:3" s="53" customFormat="1" x14ac:dyDescent="0.2">
      <c r="A2039" s="66">
        <v>412600</v>
      </c>
      <c r="B2039" s="62" t="s">
        <v>209</v>
      </c>
      <c r="C2039" s="63">
        <v>37000</v>
      </c>
    </row>
    <row r="2040" spans="1:3" s="53" customFormat="1" x14ac:dyDescent="0.2">
      <c r="A2040" s="66">
        <v>412700</v>
      </c>
      <c r="B2040" s="62" t="s">
        <v>196</v>
      </c>
      <c r="C2040" s="63">
        <v>75000</v>
      </c>
    </row>
    <row r="2041" spans="1:3" s="53" customFormat="1" x14ac:dyDescent="0.2">
      <c r="A2041" s="66">
        <v>412900</v>
      </c>
      <c r="B2041" s="100" t="s">
        <v>515</v>
      </c>
      <c r="C2041" s="63">
        <v>400</v>
      </c>
    </row>
    <row r="2042" spans="1:3" s="53" customFormat="1" x14ac:dyDescent="0.2">
      <c r="A2042" s="66">
        <v>412900</v>
      </c>
      <c r="B2042" s="100" t="s">
        <v>287</v>
      </c>
      <c r="C2042" s="63">
        <v>40000</v>
      </c>
    </row>
    <row r="2043" spans="1:3" s="53" customFormat="1" x14ac:dyDescent="0.2">
      <c r="A2043" s="66">
        <v>412900</v>
      </c>
      <c r="B2043" s="100" t="s">
        <v>305</v>
      </c>
      <c r="C2043" s="63">
        <v>3000</v>
      </c>
    </row>
    <row r="2044" spans="1:3" s="53" customFormat="1" x14ac:dyDescent="0.2">
      <c r="A2044" s="66">
        <v>412900</v>
      </c>
      <c r="B2044" s="100" t="s">
        <v>306</v>
      </c>
      <c r="C2044" s="63">
        <v>12000</v>
      </c>
    </row>
    <row r="2045" spans="1:3" s="53" customFormat="1" x14ac:dyDescent="0.2">
      <c r="A2045" s="66">
        <v>412900</v>
      </c>
      <c r="B2045" s="62" t="s">
        <v>289</v>
      </c>
      <c r="C2045" s="63">
        <v>1799.9999999999998</v>
      </c>
    </row>
    <row r="2046" spans="1:3" s="65" customFormat="1" ht="39" x14ac:dyDescent="0.2">
      <c r="A2046" s="67">
        <v>418000</v>
      </c>
      <c r="B2046" s="64" t="s">
        <v>203</v>
      </c>
      <c r="C2046" s="106">
        <f t="shared" ref="C2046" si="278">C2047</f>
        <v>28000</v>
      </c>
    </row>
    <row r="2047" spans="1:3" s="53" customFormat="1" x14ac:dyDescent="0.2">
      <c r="A2047" s="66">
        <v>418400</v>
      </c>
      <c r="B2047" s="62" t="s">
        <v>141</v>
      </c>
      <c r="C2047" s="63">
        <v>28000</v>
      </c>
    </row>
    <row r="2048" spans="1:3" s="53" customFormat="1" ht="19.5" x14ac:dyDescent="0.2">
      <c r="A2048" s="67">
        <v>510000</v>
      </c>
      <c r="B2048" s="64" t="s">
        <v>146</v>
      </c>
      <c r="C2048" s="106">
        <f>C2049+C2052+0</f>
        <v>919999.99999999988</v>
      </c>
    </row>
    <row r="2049" spans="1:3" s="53" customFormat="1" ht="19.5" x14ac:dyDescent="0.2">
      <c r="A2049" s="67">
        <v>511000</v>
      </c>
      <c r="B2049" s="64" t="s">
        <v>147</v>
      </c>
      <c r="C2049" s="106">
        <f>SUM(C2050:C2051)</f>
        <v>53600</v>
      </c>
    </row>
    <row r="2050" spans="1:3" s="53" customFormat="1" x14ac:dyDescent="0.2">
      <c r="A2050" s="66">
        <v>511200</v>
      </c>
      <c r="B2050" s="62" t="s">
        <v>149</v>
      </c>
      <c r="C2050" s="63">
        <v>30000</v>
      </c>
    </row>
    <row r="2051" spans="1:3" s="53" customFormat="1" x14ac:dyDescent="0.2">
      <c r="A2051" s="66">
        <v>511300</v>
      </c>
      <c r="B2051" s="62" t="s">
        <v>150</v>
      </c>
      <c r="C2051" s="63">
        <v>23600.000000000004</v>
      </c>
    </row>
    <row r="2052" spans="1:3" s="65" customFormat="1" ht="19.5" x14ac:dyDescent="0.2">
      <c r="A2052" s="67">
        <v>516000</v>
      </c>
      <c r="B2052" s="64" t="s">
        <v>157</v>
      </c>
      <c r="C2052" s="106">
        <f t="shared" ref="C2052" si="279">C2053</f>
        <v>866399.99999999988</v>
      </c>
    </row>
    <row r="2053" spans="1:3" s="53" customFormat="1" x14ac:dyDescent="0.2">
      <c r="A2053" s="66">
        <v>516100</v>
      </c>
      <c r="B2053" s="62" t="s">
        <v>157</v>
      </c>
      <c r="C2053" s="63">
        <v>866399.99999999988</v>
      </c>
    </row>
    <row r="2054" spans="1:3" s="65" customFormat="1" ht="39" x14ac:dyDescent="0.2">
      <c r="A2054" s="67">
        <v>580000</v>
      </c>
      <c r="B2054" s="64" t="s">
        <v>159</v>
      </c>
      <c r="C2054" s="106">
        <f t="shared" ref="C2054:C2055" si="280">C2055</f>
        <v>170000</v>
      </c>
    </row>
    <row r="2055" spans="1:3" s="65" customFormat="1" ht="19.5" x14ac:dyDescent="0.2">
      <c r="A2055" s="67">
        <v>581000</v>
      </c>
      <c r="B2055" s="64" t="s">
        <v>160</v>
      </c>
      <c r="C2055" s="106">
        <f t="shared" si="280"/>
        <v>170000</v>
      </c>
    </row>
    <row r="2056" spans="1:3" s="53" customFormat="1" ht="37.5" x14ac:dyDescent="0.2">
      <c r="A2056" s="66">
        <v>581200</v>
      </c>
      <c r="B2056" s="62" t="s">
        <v>161</v>
      </c>
      <c r="C2056" s="63">
        <v>170000</v>
      </c>
    </row>
    <row r="2057" spans="1:3" s="65" customFormat="1" ht="19.5" x14ac:dyDescent="0.2">
      <c r="A2057" s="67">
        <v>630000</v>
      </c>
      <c r="B2057" s="64" t="s">
        <v>184</v>
      </c>
      <c r="C2057" s="106">
        <f>0+C2058</f>
        <v>95000</v>
      </c>
    </row>
    <row r="2058" spans="1:3" s="65" customFormat="1" ht="19.5" x14ac:dyDescent="0.2">
      <c r="A2058" s="67">
        <v>638000</v>
      </c>
      <c r="B2058" s="64" t="s">
        <v>121</v>
      </c>
      <c r="C2058" s="106">
        <f t="shared" ref="C2058" si="281">C2059</f>
        <v>95000</v>
      </c>
    </row>
    <row r="2059" spans="1:3" s="53" customFormat="1" x14ac:dyDescent="0.2">
      <c r="A2059" s="66">
        <v>638100</v>
      </c>
      <c r="B2059" s="62" t="s">
        <v>189</v>
      </c>
      <c r="C2059" s="63">
        <v>95000</v>
      </c>
    </row>
    <row r="2060" spans="1:3" s="53" customFormat="1" x14ac:dyDescent="0.2">
      <c r="A2060" s="108"/>
      <c r="B2060" s="102" t="s">
        <v>222</v>
      </c>
      <c r="C2060" s="107">
        <f>C2028+C2048+C2054+C2057</f>
        <v>8271800</v>
      </c>
    </row>
    <row r="2061" spans="1:3" s="53" customFormat="1" x14ac:dyDescent="0.2">
      <c r="A2061" s="93"/>
      <c r="B2061" s="55"/>
      <c r="C2061" s="94"/>
    </row>
    <row r="2062" spans="1:3" s="53" customFormat="1" x14ac:dyDescent="0.2">
      <c r="A2062" s="70"/>
      <c r="B2062" s="55"/>
      <c r="C2062" s="105"/>
    </row>
    <row r="2063" spans="1:3" s="53" customFormat="1" ht="19.5" x14ac:dyDescent="0.2">
      <c r="A2063" s="66" t="s">
        <v>607</v>
      </c>
      <c r="B2063" s="64"/>
      <c r="C2063" s="105"/>
    </row>
    <row r="2064" spans="1:3" s="53" customFormat="1" ht="19.5" x14ac:dyDescent="0.2">
      <c r="A2064" s="66" t="s">
        <v>235</v>
      </c>
      <c r="B2064" s="64"/>
      <c r="C2064" s="105"/>
    </row>
    <row r="2065" spans="1:3" s="53" customFormat="1" ht="19.5" x14ac:dyDescent="0.2">
      <c r="A2065" s="66" t="s">
        <v>369</v>
      </c>
      <c r="B2065" s="64"/>
      <c r="C2065" s="105"/>
    </row>
    <row r="2066" spans="1:3" s="53" customFormat="1" ht="19.5" x14ac:dyDescent="0.2">
      <c r="A2066" s="66" t="s">
        <v>514</v>
      </c>
      <c r="B2066" s="64"/>
      <c r="C2066" s="105"/>
    </row>
    <row r="2067" spans="1:3" s="53" customFormat="1" x14ac:dyDescent="0.2">
      <c r="A2067" s="66"/>
      <c r="B2067" s="57"/>
      <c r="C2067" s="94"/>
    </row>
    <row r="2068" spans="1:3" s="53" customFormat="1" ht="19.5" x14ac:dyDescent="0.2">
      <c r="A2068" s="67">
        <v>410000</v>
      </c>
      <c r="B2068" s="59" t="s">
        <v>83</v>
      </c>
      <c r="C2068" s="106">
        <f>C2069+C2074+C2085+C2087</f>
        <v>7494600</v>
      </c>
    </row>
    <row r="2069" spans="1:3" s="53" customFormat="1" ht="19.5" x14ac:dyDescent="0.2">
      <c r="A2069" s="67">
        <v>411000</v>
      </c>
      <c r="B2069" s="59" t="s">
        <v>194</v>
      </c>
      <c r="C2069" s="106">
        <f t="shared" ref="C2069" si="282">SUM(C2070:C2073)</f>
        <v>6324400</v>
      </c>
    </row>
    <row r="2070" spans="1:3" s="53" customFormat="1" x14ac:dyDescent="0.2">
      <c r="A2070" s="66">
        <v>411100</v>
      </c>
      <c r="B2070" s="62" t="s">
        <v>84</v>
      </c>
      <c r="C2070" s="63">
        <v>5995000</v>
      </c>
    </row>
    <row r="2071" spans="1:3" s="53" customFormat="1" x14ac:dyDescent="0.2">
      <c r="A2071" s="66">
        <v>411200</v>
      </c>
      <c r="B2071" s="62" t="s">
        <v>207</v>
      </c>
      <c r="C2071" s="63">
        <v>104900</v>
      </c>
    </row>
    <row r="2072" spans="1:3" s="53" customFormat="1" ht="37.5" x14ac:dyDescent="0.2">
      <c r="A2072" s="66">
        <v>411300</v>
      </c>
      <c r="B2072" s="62" t="s">
        <v>85</v>
      </c>
      <c r="C2072" s="63">
        <v>144500</v>
      </c>
    </row>
    <row r="2073" spans="1:3" s="53" customFormat="1" x14ac:dyDescent="0.2">
      <c r="A2073" s="66">
        <v>411400</v>
      </c>
      <c r="B2073" s="62" t="s">
        <v>86</v>
      </c>
      <c r="C2073" s="63">
        <v>80000.000000000044</v>
      </c>
    </row>
    <row r="2074" spans="1:3" s="53" customFormat="1" ht="19.5" x14ac:dyDescent="0.2">
      <c r="A2074" s="67">
        <v>412000</v>
      </c>
      <c r="B2074" s="64" t="s">
        <v>199</v>
      </c>
      <c r="C2074" s="106">
        <f>SUM(C2075:C2084)</f>
        <v>1120200</v>
      </c>
    </row>
    <row r="2075" spans="1:3" s="53" customFormat="1" x14ac:dyDescent="0.2">
      <c r="A2075" s="66">
        <v>412100</v>
      </c>
      <c r="B2075" s="62" t="s">
        <v>87</v>
      </c>
      <c r="C2075" s="63">
        <v>1200</v>
      </c>
    </row>
    <row r="2076" spans="1:3" s="53" customFormat="1" x14ac:dyDescent="0.2">
      <c r="A2076" s="66">
        <v>412200</v>
      </c>
      <c r="B2076" s="62" t="s">
        <v>208</v>
      </c>
      <c r="C2076" s="63">
        <v>760000</v>
      </c>
    </row>
    <row r="2077" spans="1:3" s="53" customFormat="1" x14ac:dyDescent="0.2">
      <c r="A2077" s="66">
        <v>412300</v>
      </c>
      <c r="B2077" s="62" t="s">
        <v>88</v>
      </c>
      <c r="C2077" s="63">
        <v>40000</v>
      </c>
    </row>
    <row r="2078" spans="1:3" s="53" customFormat="1" x14ac:dyDescent="0.2">
      <c r="A2078" s="66">
        <v>412400</v>
      </c>
      <c r="B2078" s="62" t="s">
        <v>89</v>
      </c>
      <c r="C2078" s="63">
        <v>70000</v>
      </c>
    </row>
    <row r="2079" spans="1:3" s="53" customFormat="1" x14ac:dyDescent="0.2">
      <c r="A2079" s="66">
        <v>412500</v>
      </c>
      <c r="B2079" s="62" t="s">
        <v>90</v>
      </c>
      <c r="C2079" s="63">
        <v>17000</v>
      </c>
    </row>
    <row r="2080" spans="1:3" s="53" customFormat="1" x14ac:dyDescent="0.2">
      <c r="A2080" s="66">
        <v>412600</v>
      </c>
      <c r="B2080" s="62" t="s">
        <v>209</v>
      </c>
      <c r="C2080" s="63">
        <v>8000</v>
      </c>
    </row>
    <row r="2081" spans="1:3" s="53" customFormat="1" x14ac:dyDescent="0.2">
      <c r="A2081" s="66">
        <v>412700</v>
      </c>
      <c r="B2081" s="62" t="s">
        <v>196</v>
      </c>
      <c r="C2081" s="63">
        <v>145000</v>
      </c>
    </row>
    <row r="2082" spans="1:3" s="53" customFormat="1" x14ac:dyDescent="0.2">
      <c r="A2082" s="66">
        <v>412900</v>
      </c>
      <c r="B2082" s="100" t="s">
        <v>287</v>
      </c>
      <c r="C2082" s="63">
        <v>60000</v>
      </c>
    </row>
    <row r="2083" spans="1:3" s="53" customFormat="1" x14ac:dyDescent="0.2">
      <c r="A2083" s="66">
        <v>412900</v>
      </c>
      <c r="B2083" s="100" t="s">
        <v>305</v>
      </c>
      <c r="C2083" s="63">
        <v>7999.9999999999991</v>
      </c>
    </row>
    <row r="2084" spans="1:3" s="53" customFormat="1" x14ac:dyDescent="0.2">
      <c r="A2084" s="66">
        <v>412900</v>
      </c>
      <c r="B2084" s="100" t="s">
        <v>306</v>
      </c>
      <c r="C2084" s="63">
        <v>11000</v>
      </c>
    </row>
    <row r="2085" spans="1:3" s="65" customFormat="1" ht="19.5" x14ac:dyDescent="0.2">
      <c r="A2085" s="67">
        <v>413000</v>
      </c>
      <c r="B2085" s="64" t="s">
        <v>200</v>
      </c>
      <c r="C2085" s="106">
        <f t="shared" ref="C2085" si="283">C2086</f>
        <v>10000</v>
      </c>
    </row>
    <row r="2086" spans="1:3" s="53" customFormat="1" x14ac:dyDescent="0.2">
      <c r="A2086" s="66">
        <v>413900</v>
      </c>
      <c r="B2086" s="62" t="s">
        <v>95</v>
      </c>
      <c r="C2086" s="63">
        <v>10000</v>
      </c>
    </row>
    <row r="2087" spans="1:3" s="65" customFormat="1" ht="39" x14ac:dyDescent="0.2">
      <c r="A2087" s="67">
        <v>418000</v>
      </c>
      <c r="B2087" s="64" t="s">
        <v>203</v>
      </c>
      <c r="C2087" s="106">
        <f t="shared" ref="C2087" si="284">C2088</f>
        <v>40000</v>
      </c>
    </row>
    <row r="2088" spans="1:3" s="53" customFormat="1" x14ac:dyDescent="0.2">
      <c r="A2088" s="66">
        <v>418400</v>
      </c>
      <c r="B2088" s="62" t="s">
        <v>141</v>
      </c>
      <c r="C2088" s="63">
        <v>40000</v>
      </c>
    </row>
    <row r="2089" spans="1:3" s="53" customFormat="1" ht="19.5" x14ac:dyDescent="0.2">
      <c r="A2089" s="67">
        <v>510000</v>
      </c>
      <c r="B2089" s="64" t="s">
        <v>146</v>
      </c>
      <c r="C2089" s="106">
        <f t="shared" ref="C2089" si="285">C2090+C2093</f>
        <v>460000</v>
      </c>
    </row>
    <row r="2090" spans="1:3" s="53" customFormat="1" ht="19.5" x14ac:dyDescent="0.2">
      <c r="A2090" s="67">
        <v>511000</v>
      </c>
      <c r="B2090" s="64" t="s">
        <v>147</v>
      </c>
      <c r="C2090" s="106">
        <f t="shared" ref="C2090" si="286">SUM(C2091:C2092)</f>
        <v>50000</v>
      </c>
    </row>
    <row r="2091" spans="1:3" s="53" customFormat="1" x14ac:dyDescent="0.2">
      <c r="A2091" s="66">
        <v>511200</v>
      </c>
      <c r="B2091" s="62" t="s">
        <v>149</v>
      </c>
      <c r="C2091" s="63">
        <v>20000</v>
      </c>
    </row>
    <row r="2092" spans="1:3" s="53" customFormat="1" x14ac:dyDescent="0.2">
      <c r="A2092" s="66">
        <v>511300</v>
      </c>
      <c r="B2092" s="62" t="s">
        <v>150</v>
      </c>
      <c r="C2092" s="63">
        <v>30000</v>
      </c>
    </row>
    <row r="2093" spans="1:3" s="65" customFormat="1" ht="19.5" x14ac:dyDescent="0.2">
      <c r="A2093" s="67">
        <v>516000</v>
      </c>
      <c r="B2093" s="64" t="s">
        <v>157</v>
      </c>
      <c r="C2093" s="106">
        <f t="shared" ref="C2093" si="287">C2094</f>
        <v>410000</v>
      </c>
    </row>
    <row r="2094" spans="1:3" s="53" customFormat="1" x14ac:dyDescent="0.2">
      <c r="A2094" s="66">
        <v>516100</v>
      </c>
      <c r="B2094" s="62" t="s">
        <v>157</v>
      </c>
      <c r="C2094" s="63">
        <v>410000</v>
      </c>
    </row>
    <row r="2095" spans="1:3" s="65" customFormat="1" ht="39" x14ac:dyDescent="0.2">
      <c r="A2095" s="67">
        <v>580000</v>
      </c>
      <c r="B2095" s="64" t="s">
        <v>159</v>
      </c>
      <c r="C2095" s="106">
        <f t="shared" ref="C2095:C2096" si="288">C2096</f>
        <v>180000</v>
      </c>
    </row>
    <row r="2096" spans="1:3" s="65" customFormat="1" ht="19.5" x14ac:dyDescent="0.2">
      <c r="A2096" s="67">
        <v>581000</v>
      </c>
      <c r="B2096" s="64" t="s">
        <v>160</v>
      </c>
      <c r="C2096" s="106">
        <f t="shared" si="288"/>
        <v>180000</v>
      </c>
    </row>
    <row r="2097" spans="1:3" s="53" customFormat="1" ht="37.5" x14ac:dyDescent="0.2">
      <c r="A2097" s="66">
        <v>581200</v>
      </c>
      <c r="B2097" s="62" t="s">
        <v>161</v>
      </c>
      <c r="C2097" s="63">
        <v>180000</v>
      </c>
    </row>
    <row r="2098" spans="1:3" s="65" customFormat="1" ht="19.5" x14ac:dyDescent="0.2">
      <c r="A2098" s="67">
        <v>630000</v>
      </c>
      <c r="B2098" s="64" t="s">
        <v>184</v>
      </c>
      <c r="C2098" s="106">
        <f>0+C2099</f>
        <v>55000</v>
      </c>
    </row>
    <row r="2099" spans="1:3" s="65" customFormat="1" ht="19.5" x14ac:dyDescent="0.2">
      <c r="A2099" s="67">
        <v>638000</v>
      </c>
      <c r="B2099" s="64" t="s">
        <v>121</v>
      </c>
      <c r="C2099" s="106">
        <f t="shared" ref="C2099" si="289">C2100</f>
        <v>55000</v>
      </c>
    </row>
    <row r="2100" spans="1:3" s="53" customFormat="1" x14ac:dyDescent="0.2">
      <c r="A2100" s="66">
        <v>638100</v>
      </c>
      <c r="B2100" s="62" t="s">
        <v>189</v>
      </c>
      <c r="C2100" s="63">
        <v>55000</v>
      </c>
    </row>
    <row r="2101" spans="1:3" s="53" customFormat="1" x14ac:dyDescent="0.2">
      <c r="A2101" s="108"/>
      <c r="B2101" s="102" t="s">
        <v>222</v>
      </c>
      <c r="C2101" s="107">
        <f>C2068+C2089+C2098+C2095</f>
        <v>8189600</v>
      </c>
    </row>
    <row r="2102" spans="1:3" s="53" customFormat="1" x14ac:dyDescent="0.2">
      <c r="A2102" s="93"/>
      <c r="B2102" s="55"/>
      <c r="C2102" s="94"/>
    </row>
    <row r="2103" spans="1:3" s="53" customFormat="1" x14ac:dyDescent="0.2">
      <c r="A2103" s="70"/>
      <c r="B2103" s="55"/>
      <c r="C2103" s="105"/>
    </row>
    <row r="2104" spans="1:3" s="53" customFormat="1" ht="19.5" x14ac:dyDescent="0.2">
      <c r="A2104" s="66" t="s">
        <v>608</v>
      </c>
      <c r="B2104" s="64"/>
      <c r="C2104" s="105"/>
    </row>
    <row r="2105" spans="1:3" s="53" customFormat="1" ht="19.5" x14ac:dyDescent="0.2">
      <c r="A2105" s="66" t="s">
        <v>235</v>
      </c>
      <c r="B2105" s="64"/>
      <c r="C2105" s="105"/>
    </row>
    <row r="2106" spans="1:3" s="53" customFormat="1" ht="19.5" x14ac:dyDescent="0.2">
      <c r="A2106" s="66" t="s">
        <v>370</v>
      </c>
      <c r="B2106" s="64"/>
      <c r="C2106" s="105"/>
    </row>
    <row r="2107" spans="1:3" s="53" customFormat="1" ht="19.5" x14ac:dyDescent="0.2">
      <c r="A2107" s="66" t="s">
        <v>514</v>
      </c>
      <c r="B2107" s="64"/>
      <c r="C2107" s="105"/>
    </row>
    <row r="2108" spans="1:3" s="53" customFormat="1" x14ac:dyDescent="0.2">
      <c r="A2108" s="66"/>
      <c r="B2108" s="57"/>
      <c r="C2108" s="94"/>
    </row>
    <row r="2109" spans="1:3" s="53" customFormat="1" ht="19.5" x14ac:dyDescent="0.2">
      <c r="A2109" s="67">
        <v>410000</v>
      </c>
      <c r="B2109" s="59" t="s">
        <v>83</v>
      </c>
      <c r="C2109" s="106">
        <f>C2110+C2115+C2126+C2128</f>
        <v>3656400</v>
      </c>
    </row>
    <row r="2110" spans="1:3" s="53" customFormat="1" ht="19.5" x14ac:dyDescent="0.2">
      <c r="A2110" s="67">
        <v>411000</v>
      </c>
      <c r="B2110" s="59" t="s">
        <v>194</v>
      </c>
      <c r="C2110" s="106">
        <f t="shared" ref="C2110" si="290">SUM(C2111:C2114)</f>
        <v>3410000</v>
      </c>
    </row>
    <row r="2111" spans="1:3" s="53" customFormat="1" x14ac:dyDescent="0.2">
      <c r="A2111" s="66">
        <v>411100</v>
      </c>
      <c r="B2111" s="62" t="s">
        <v>84</v>
      </c>
      <c r="C2111" s="63">
        <v>3160000</v>
      </c>
    </row>
    <row r="2112" spans="1:3" s="53" customFormat="1" x14ac:dyDescent="0.2">
      <c r="A2112" s="66">
        <v>411200</v>
      </c>
      <c r="B2112" s="62" t="s">
        <v>207</v>
      </c>
      <c r="C2112" s="63">
        <v>110000</v>
      </c>
    </row>
    <row r="2113" spans="1:3" s="53" customFormat="1" ht="37.5" x14ac:dyDescent="0.2">
      <c r="A2113" s="66">
        <v>411300</v>
      </c>
      <c r="B2113" s="62" t="s">
        <v>85</v>
      </c>
      <c r="C2113" s="63">
        <v>60000</v>
      </c>
    </row>
    <row r="2114" spans="1:3" s="53" customFormat="1" x14ac:dyDescent="0.2">
      <c r="A2114" s="66">
        <v>411400</v>
      </c>
      <c r="B2114" s="62" t="s">
        <v>86</v>
      </c>
      <c r="C2114" s="63">
        <v>80000</v>
      </c>
    </row>
    <row r="2115" spans="1:3" s="53" customFormat="1" ht="19.5" x14ac:dyDescent="0.2">
      <c r="A2115" s="67">
        <v>412000</v>
      </c>
      <c r="B2115" s="64" t="s">
        <v>199</v>
      </c>
      <c r="C2115" s="106">
        <f>SUM(C2116:C2125)</f>
        <v>237800</v>
      </c>
    </row>
    <row r="2116" spans="1:3" s="53" customFormat="1" x14ac:dyDescent="0.2">
      <c r="A2116" s="66">
        <v>412200</v>
      </c>
      <c r="B2116" s="62" t="s">
        <v>208</v>
      </c>
      <c r="C2116" s="63">
        <v>123000</v>
      </c>
    </row>
    <row r="2117" spans="1:3" s="53" customFormat="1" x14ac:dyDescent="0.2">
      <c r="A2117" s="66">
        <v>412300</v>
      </c>
      <c r="B2117" s="62" t="s">
        <v>88</v>
      </c>
      <c r="C2117" s="63">
        <v>20000</v>
      </c>
    </row>
    <row r="2118" spans="1:3" s="53" customFormat="1" x14ac:dyDescent="0.2">
      <c r="A2118" s="66">
        <v>412400</v>
      </c>
      <c r="B2118" s="62" t="s">
        <v>89</v>
      </c>
      <c r="C2118" s="63">
        <v>15000</v>
      </c>
    </row>
    <row r="2119" spans="1:3" s="53" customFormat="1" x14ac:dyDescent="0.2">
      <c r="A2119" s="66">
        <v>412500</v>
      </c>
      <c r="B2119" s="62" t="s">
        <v>90</v>
      </c>
      <c r="C2119" s="63">
        <v>10500</v>
      </c>
    </row>
    <row r="2120" spans="1:3" s="53" customFormat="1" x14ac:dyDescent="0.2">
      <c r="A2120" s="66">
        <v>412600</v>
      </c>
      <c r="B2120" s="62" t="s">
        <v>209</v>
      </c>
      <c r="C2120" s="63">
        <v>17200.000000000004</v>
      </c>
    </row>
    <row r="2121" spans="1:3" s="53" customFormat="1" x14ac:dyDescent="0.2">
      <c r="A2121" s="66">
        <v>412700</v>
      </c>
      <c r="B2121" s="62" t="s">
        <v>196</v>
      </c>
      <c r="C2121" s="63">
        <v>30000</v>
      </c>
    </row>
    <row r="2122" spans="1:3" s="53" customFormat="1" x14ac:dyDescent="0.2">
      <c r="A2122" s="66">
        <v>412900</v>
      </c>
      <c r="B2122" s="100" t="s">
        <v>287</v>
      </c>
      <c r="C2122" s="63">
        <v>10000</v>
      </c>
    </row>
    <row r="2123" spans="1:3" s="53" customFormat="1" x14ac:dyDescent="0.2">
      <c r="A2123" s="66">
        <v>412900</v>
      </c>
      <c r="B2123" s="100" t="s">
        <v>305</v>
      </c>
      <c r="C2123" s="63">
        <v>5100.0000000000027</v>
      </c>
    </row>
    <row r="2124" spans="1:3" s="53" customFormat="1" x14ac:dyDescent="0.2">
      <c r="A2124" s="66">
        <v>412900</v>
      </c>
      <c r="B2124" s="100" t="s">
        <v>306</v>
      </c>
      <c r="C2124" s="63">
        <v>5000</v>
      </c>
    </row>
    <row r="2125" spans="1:3" s="53" customFormat="1" x14ac:dyDescent="0.2">
      <c r="A2125" s="66">
        <v>412900</v>
      </c>
      <c r="B2125" s="62" t="s">
        <v>289</v>
      </c>
      <c r="C2125" s="63">
        <v>2000</v>
      </c>
    </row>
    <row r="2126" spans="1:3" s="65" customFormat="1" ht="19.5" x14ac:dyDescent="0.2">
      <c r="A2126" s="67">
        <v>413000</v>
      </c>
      <c r="B2126" s="64" t="s">
        <v>200</v>
      </c>
      <c r="C2126" s="106">
        <f t="shared" ref="C2126" si="291">C2127</f>
        <v>999.99999999999989</v>
      </c>
    </row>
    <row r="2127" spans="1:3" s="53" customFormat="1" x14ac:dyDescent="0.2">
      <c r="A2127" s="66">
        <v>413900</v>
      </c>
      <c r="B2127" s="62" t="s">
        <v>95</v>
      </c>
      <c r="C2127" s="63">
        <v>999.99999999999989</v>
      </c>
    </row>
    <row r="2128" spans="1:3" s="65" customFormat="1" ht="39" x14ac:dyDescent="0.2">
      <c r="A2128" s="67">
        <v>418000</v>
      </c>
      <c r="B2128" s="64" t="s">
        <v>203</v>
      </c>
      <c r="C2128" s="106">
        <f t="shared" ref="C2128" si="292">C2129</f>
        <v>7600.0000000000027</v>
      </c>
    </row>
    <row r="2129" spans="1:3" s="53" customFormat="1" x14ac:dyDescent="0.2">
      <c r="A2129" s="66">
        <v>418400</v>
      </c>
      <c r="B2129" s="62" t="s">
        <v>141</v>
      </c>
      <c r="C2129" s="63">
        <v>7600.0000000000027</v>
      </c>
    </row>
    <row r="2130" spans="1:3" s="65" customFormat="1" ht="19.5" x14ac:dyDescent="0.2">
      <c r="A2130" s="67">
        <v>510000</v>
      </c>
      <c r="B2130" s="64" t="s">
        <v>146</v>
      </c>
      <c r="C2130" s="106">
        <f>C2134+C2131+0</f>
        <v>500000</v>
      </c>
    </row>
    <row r="2131" spans="1:3" s="65" customFormat="1" ht="19.5" x14ac:dyDescent="0.2">
      <c r="A2131" s="67">
        <v>511000</v>
      </c>
      <c r="B2131" s="64" t="s">
        <v>147</v>
      </c>
      <c r="C2131" s="106">
        <f>SUM(C2132:C2133)</f>
        <v>300000.00000000006</v>
      </c>
    </row>
    <row r="2132" spans="1:3" s="53" customFormat="1" x14ac:dyDescent="0.2">
      <c r="A2132" s="66">
        <v>511100</v>
      </c>
      <c r="B2132" s="62" t="s">
        <v>148</v>
      </c>
      <c r="C2132" s="63">
        <v>250000.00000000003</v>
      </c>
    </row>
    <row r="2133" spans="1:3" s="53" customFormat="1" x14ac:dyDescent="0.2">
      <c r="A2133" s="66">
        <v>511300</v>
      </c>
      <c r="B2133" s="62" t="s">
        <v>150</v>
      </c>
      <c r="C2133" s="63">
        <v>50000.000000000007</v>
      </c>
    </row>
    <row r="2134" spans="1:3" s="65" customFormat="1" ht="19.5" x14ac:dyDescent="0.2">
      <c r="A2134" s="67">
        <v>516000</v>
      </c>
      <c r="B2134" s="64" t="s">
        <v>157</v>
      </c>
      <c r="C2134" s="106">
        <f t="shared" ref="C2134" si="293">C2135</f>
        <v>199999.99999999997</v>
      </c>
    </row>
    <row r="2135" spans="1:3" s="53" customFormat="1" x14ac:dyDescent="0.2">
      <c r="A2135" s="66">
        <v>516100</v>
      </c>
      <c r="B2135" s="62" t="s">
        <v>157</v>
      </c>
      <c r="C2135" s="63">
        <v>199999.99999999997</v>
      </c>
    </row>
    <row r="2136" spans="1:3" s="65" customFormat="1" ht="39" x14ac:dyDescent="0.2">
      <c r="A2136" s="67">
        <v>580000</v>
      </c>
      <c r="B2136" s="64" t="s">
        <v>159</v>
      </c>
      <c r="C2136" s="106">
        <f t="shared" ref="C2136:C2137" si="294">C2137</f>
        <v>45000</v>
      </c>
    </row>
    <row r="2137" spans="1:3" s="65" customFormat="1" ht="19.5" x14ac:dyDescent="0.2">
      <c r="A2137" s="67">
        <v>581000</v>
      </c>
      <c r="B2137" s="64" t="s">
        <v>160</v>
      </c>
      <c r="C2137" s="106">
        <f t="shared" si="294"/>
        <v>45000</v>
      </c>
    </row>
    <row r="2138" spans="1:3" s="53" customFormat="1" ht="37.5" x14ac:dyDescent="0.2">
      <c r="A2138" s="66">
        <v>581200</v>
      </c>
      <c r="B2138" s="62" t="s">
        <v>161</v>
      </c>
      <c r="C2138" s="63">
        <v>45000</v>
      </c>
    </row>
    <row r="2139" spans="1:3" s="65" customFormat="1" ht="19.5" x14ac:dyDescent="0.2">
      <c r="A2139" s="67">
        <v>630000</v>
      </c>
      <c r="B2139" s="64" t="s">
        <v>184</v>
      </c>
      <c r="C2139" s="106">
        <f>C2140+0</f>
        <v>50000</v>
      </c>
    </row>
    <row r="2140" spans="1:3" s="65" customFormat="1" ht="19.5" x14ac:dyDescent="0.2">
      <c r="A2140" s="67">
        <v>638000</v>
      </c>
      <c r="B2140" s="64" t="s">
        <v>121</v>
      </c>
      <c r="C2140" s="106">
        <f t="shared" ref="C2140" si="295">C2141</f>
        <v>50000</v>
      </c>
    </row>
    <row r="2141" spans="1:3" s="53" customFormat="1" x14ac:dyDescent="0.2">
      <c r="A2141" s="66">
        <v>638100</v>
      </c>
      <c r="B2141" s="62" t="s">
        <v>189</v>
      </c>
      <c r="C2141" s="63">
        <v>50000</v>
      </c>
    </row>
    <row r="2142" spans="1:3" s="53" customFormat="1" x14ac:dyDescent="0.2">
      <c r="A2142" s="108"/>
      <c r="B2142" s="102" t="s">
        <v>222</v>
      </c>
      <c r="C2142" s="107">
        <f>C2109+C2130+C2139+C2136</f>
        <v>4251400</v>
      </c>
    </row>
    <row r="2143" spans="1:3" s="53" customFormat="1" x14ac:dyDescent="0.2">
      <c r="A2143" s="93"/>
      <c r="B2143" s="55"/>
      <c r="C2143" s="105"/>
    </row>
    <row r="2144" spans="1:3" s="53" customFormat="1" x14ac:dyDescent="0.2">
      <c r="A2144" s="70"/>
      <c r="B2144" s="55"/>
      <c r="C2144" s="105"/>
    </row>
    <row r="2145" spans="1:3" s="53" customFormat="1" ht="19.5" x14ac:dyDescent="0.2">
      <c r="A2145" s="66" t="s">
        <v>609</v>
      </c>
      <c r="B2145" s="64"/>
      <c r="C2145" s="105"/>
    </row>
    <row r="2146" spans="1:3" s="53" customFormat="1" ht="19.5" x14ac:dyDescent="0.2">
      <c r="A2146" s="66" t="s">
        <v>235</v>
      </c>
      <c r="B2146" s="64"/>
      <c r="C2146" s="105"/>
    </row>
    <row r="2147" spans="1:3" s="53" customFormat="1" ht="19.5" x14ac:dyDescent="0.2">
      <c r="A2147" s="66" t="s">
        <v>371</v>
      </c>
      <c r="B2147" s="64"/>
      <c r="C2147" s="105"/>
    </row>
    <row r="2148" spans="1:3" s="53" customFormat="1" ht="19.5" x14ac:dyDescent="0.2">
      <c r="A2148" s="66" t="s">
        <v>514</v>
      </c>
      <c r="B2148" s="64"/>
      <c r="C2148" s="105"/>
    </row>
    <row r="2149" spans="1:3" s="53" customFormat="1" x14ac:dyDescent="0.2">
      <c r="A2149" s="66"/>
      <c r="B2149" s="57"/>
      <c r="C2149" s="94"/>
    </row>
    <row r="2150" spans="1:3" s="53" customFormat="1" ht="19.5" x14ac:dyDescent="0.2">
      <c r="A2150" s="67">
        <v>410000</v>
      </c>
      <c r="B2150" s="59" t="s">
        <v>83</v>
      </c>
      <c r="C2150" s="106">
        <f t="shared" ref="C2150" si="296">C2151+C2156</f>
        <v>3432700</v>
      </c>
    </row>
    <row r="2151" spans="1:3" s="53" customFormat="1" ht="19.5" x14ac:dyDescent="0.2">
      <c r="A2151" s="67">
        <v>411000</v>
      </c>
      <c r="B2151" s="59" t="s">
        <v>194</v>
      </c>
      <c r="C2151" s="106">
        <f t="shared" ref="C2151" si="297">SUM(C2152:C2155)</f>
        <v>3099200</v>
      </c>
    </row>
    <row r="2152" spans="1:3" s="53" customFormat="1" x14ac:dyDescent="0.2">
      <c r="A2152" s="66">
        <v>411100</v>
      </c>
      <c r="B2152" s="62" t="s">
        <v>84</v>
      </c>
      <c r="C2152" s="63">
        <v>2825000</v>
      </c>
    </row>
    <row r="2153" spans="1:3" s="53" customFormat="1" x14ac:dyDescent="0.2">
      <c r="A2153" s="66">
        <v>411200</v>
      </c>
      <c r="B2153" s="62" t="s">
        <v>207</v>
      </c>
      <c r="C2153" s="63">
        <v>87000</v>
      </c>
    </row>
    <row r="2154" spans="1:3" s="53" customFormat="1" ht="37.5" x14ac:dyDescent="0.2">
      <c r="A2154" s="66">
        <v>411300</v>
      </c>
      <c r="B2154" s="62" t="s">
        <v>85</v>
      </c>
      <c r="C2154" s="63">
        <v>137200</v>
      </c>
    </row>
    <row r="2155" spans="1:3" s="53" customFormat="1" x14ac:dyDescent="0.2">
      <c r="A2155" s="66">
        <v>411400</v>
      </c>
      <c r="B2155" s="62" t="s">
        <v>86</v>
      </c>
      <c r="C2155" s="63">
        <v>50000</v>
      </c>
    </row>
    <row r="2156" spans="1:3" s="53" customFormat="1" ht="19.5" x14ac:dyDescent="0.2">
      <c r="A2156" s="67">
        <v>412000</v>
      </c>
      <c r="B2156" s="64" t="s">
        <v>199</v>
      </c>
      <c r="C2156" s="106">
        <f>SUM(C2157:C2166)</f>
        <v>333500</v>
      </c>
    </row>
    <row r="2157" spans="1:3" s="53" customFormat="1" x14ac:dyDescent="0.2">
      <c r="A2157" s="66">
        <v>412200</v>
      </c>
      <c r="B2157" s="62" t="s">
        <v>208</v>
      </c>
      <c r="C2157" s="63">
        <v>190000</v>
      </c>
    </row>
    <row r="2158" spans="1:3" s="53" customFormat="1" x14ac:dyDescent="0.2">
      <c r="A2158" s="66">
        <v>412300</v>
      </c>
      <c r="B2158" s="62" t="s">
        <v>88</v>
      </c>
      <c r="C2158" s="63">
        <v>10000</v>
      </c>
    </row>
    <row r="2159" spans="1:3" s="53" customFormat="1" x14ac:dyDescent="0.2">
      <c r="A2159" s="66">
        <v>412400</v>
      </c>
      <c r="B2159" s="62" t="s">
        <v>89</v>
      </c>
      <c r="C2159" s="63">
        <v>17000</v>
      </c>
    </row>
    <row r="2160" spans="1:3" s="53" customFormat="1" x14ac:dyDescent="0.2">
      <c r="A2160" s="66">
        <v>412500</v>
      </c>
      <c r="B2160" s="62" t="s">
        <v>90</v>
      </c>
      <c r="C2160" s="63">
        <v>10499.999999999996</v>
      </c>
    </row>
    <row r="2161" spans="1:3" s="53" customFormat="1" x14ac:dyDescent="0.2">
      <c r="A2161" s="66">
        <v>412600</v>
      </c>
      <c r="B2161" s="62" t="s">
        <v>209</v>
      </c>
      <c r="C2161" s="63">
        <v>10000</v>
      </c>
    </row>
    <row r="2162" spans="1:3" s="53" customFormat="1" x14ac:dyDescent="0.2">
      <c r="A2162" s="66">
        <v>412700</v>
      </c>
      <c r="B2162" s="62" t="s">
        <v>196</v>
      </c>
      <c r="C2162" s="63">
        <v>10000</v>
      </c>
    </row>
    <row r="2163" spans="1:3" s="53" customFormat="1" x14ac:dyDescent="0.2">
      <c r="A2163" s="66">
        <v>412900</v>
      </c>
      <c r="B2163" s="100" t="s">
        <v>287</v>
      </c>
      <c r="C2163" s="63">
        <v>25000</v>
      </c>
    </row>
    <row r="2164" spans="1:3" s="53" customFormat="1" x14ac:dyDescent="0.2">
      <c r="A2164" s="66">
        <v>412900</v>
      </c>
      <c r="B2164" s="100" t="s">
        <v>305</v>
      </c>
      <c r="C2164" s="63">
        <v>5000</v>
      </c>
    </row>
    <row r="2165" spans="1:3" s="53" customFormat="1" x14ac:dyDescent="0.2">
      <c r="A2165" s="66">
        <v>412900</v>
      </c>
      <c r="B2165" s="100" t="s">
        <v>306</v>
      </c>
      <c r="C2165" s="63">
        <v>6000</v>
      </c>
    </row>
    <row r="2166" spans="1:3" s="53" customFormat="1" x14ac:dyDescent="0.2">
      <c r="A2166" s="66">
        <v>412900</v>
      </c>
      <c r="B2166" s="62" t="s">
        <v>289</v>
      </c>
      <c r="C2166" s="63">
        <v>50000</v>
      </c>
    </row>
    <row r="2167" spans="1:3" s="53" customFormat="1" ht="19.5" x14ac:dyDescent="0.2">
      <c r="A2167" s="67">
        <v>510000</v>
      </c>
      <c r="B2167" s="64" t="s">
        <v>146</v>
      </c>
      <c r="C2167" s="106">
        <f>C2168+C2171+0</f>
        <v>212800</v>
      </c>
    </row>
    <row r="2168" spans="1:3" s="53" customFormat="1" ht="19.5" x14ac:dyDescent="0.2">
      <c r="A2168" s="67">
        <v>511000</v>
      </c>
      <c r="B2168" s="64" t="s">
        <v>147</v>
      </c>
      <c r="C2168" s="106">
        <f>SUM(C2169:C2170)</f>
        <v>37800</v>
      </c>
    </row>
    <row r="2169" spans="1:3" s="53" customFormat="1" x14ac:dyDescent="0.2">
      <c r="A2169" s="66">
        <v>511200</v>
      </c>
      <c r="B2169" s="62" t="s">
        <v>149</v>
      </c>
      <c r="C2169" s="63">
        <v>27800</v>
      </c>
    </row>
    <row r="2170" spans="1:3" s="53" customFormat="1" x14ac:dyDescent="0.2">
      <c r="A2170" s="66">
        <v>511300</v>
      </c>
      <c r="B2170" s="62" t="s">
        <v>150</v>
      </c>
      <c r="C2170" s="63">
        <v>10000</v>
      </c>
    </row>
    <row r="2171" spans="1:3" s="65" customFormat="1" ht="19.5" x14ac:dyDescent="0.2">
      <c r="A2171" s="67">
        <v>516000</v>
      </c>
      <c r="B2171" s="64" t="s">
        <v>157</v>
      </c>
      <c r="C2171" s="106">
        <f t="shared" ref="C2171" si="298">C2172</f>
        <v>175000</v>
      </c>
    </row>
    <row r="2172" spans="1:3" s="53" customFormat="1" x14ac:dyDescent="0.2">
      <c r="A2172" s="66">
        <v>516100</v>
      </c>
      <c r="B2172" s="62" t="s">
        <v>157</v>
      </c>
      <c r="C2172" s="63">
        <v>175000</v>
      </c>
    </row>
    <row r="2173" spans="1:3" s="65" customFormat="1" ht="19.5" x14ac:dyDescent="0.2">
      <c r="A2173" s="67">
        <v>630000</v>
      </c>
      <c r="B2173" s="64" t="s">
        <v>184</v>
      </c>
      <c r="C2173" s="106">
        <f>0+C2174</f>
        <v>100000</v>
      </c>
    </row>
    <row r="2174" spans="1:3" s="65" customFormat="1" ht="19.5" x14ac:dyDescent="0.2">
      <c r="A2174" s="67">
        <v>638000</v>
      </c>
      <c r="B2174" s="64" t="s">
        <v>121</v>
      </c>
      <c r="C2174" s="106">
        <f t="shared" ref="C2174" si="299">C2175</f>
        <v>100000</v>
      </c>
    </row>
    <row r="2175" spans="1:3" s="53" customFormat="1" x14ac:dyDescent="0.2">
      <c r="A2175" s="66">
        <v>638100</v>
      </c>
      <c r="B2175" s="62" t="s">
        <v>189</v>
      </c>
      <c r="C2175" s="63">
        <v>100000</v>
      </c>
    </row>
    <row r="2176" spans="1:3" s="53" customFormat="1" x14ac:dyDescent="0.2">
      <c r="A2176" s="108"/>
      <c r="B2176" s="102" t="s">
        <v>222</v>
      </c>
      <c r="C2176" s="107">
        <f>C2150+C2167+C2173</f>
        <v>3745500</v>
      </c>
    </row>
    <row r="2177" spans="1:3" s="53" customFormat="1" x14ac:dyDescent="0.2">
      <c r="A2177" s="93"/>
      <c r="B2177" s="55"/>
      <c r="C2177" s="105"/>
    </row>
    <row r="2178" spans="1:3" s="53" customFormat="1" x14ac:dyDescent="0.2">
      <c r="A2178" s="70"/>
      <c r="B2178" s="55"/>
      <c r="C2178" s="105"/>
    </row>
    <row r="2179" spans="1:3" s="53" customFormat="1" ht="19.5" x14ac:dyDescent="0.2">
      <c r="A2179" s="66" t="s">
        <v>610</v>
      </c>
      <c r="B2179" s="64"/>
      <c r="C2179" s="105"/>
    </row>
    <row r="2180" spans="1:3" s="53" customFormat="1" ht="19.5" x14ac:dyDescent="0.2">
      <c r="A2180" s="66" t="s">
        <v>235</v>
      </c>
      <c r="B2180" s="64"/>
      <c r="C2180" s="105"/>
    </row>
    <row r="2181" spans="1:3" s="53" customFormat="1" ht="19.5" x14ac:dyDescent="0.2">
      <c r="A2181" s="66" t="s">
        <v>372</v>
      </c>
      <c r="B2181" s="64"/>
      <c r="C2181" s="105"/>
    </row>
    <row r="2182" spans="1:3" s="53" customFormat="1" ht="19.5" x14ac:dyDescent="0.2">
      <c r="A2182" s="66" t="s">
        <v>514</v>
      </c>
      <c r="B2182" s="64"/>
      <c r="C2182" s="105"/>
    </row>
    <row r="2183" spans="1:3" s="53" customFormat="1" x14ac:dyDescent="0.2">
      <c r="A2183" s="66"/>
      <c r="B2183" s="57"/>
      <c r="C2183" s="94"/>
    </row>
    <row r="2184" spans="1:3" s="53" customFormat="1" ht="19.5" x14ac:dyDescent="0.2">
      <c r="A2184" s="67">
        <v>410000</v>
      </c>
      <c r="B2184" s="59" t="s">
        <v>83</v>
      </c>
      <c r="C2184" s="106">
        <f>C2185+C2190+0+0</f>
        <v>4102700</v>
      </c>
    </row>
    <row r="2185" spans="1:3" s="53" customFormat="1" ht="19.5" x14ac:dyDescent="0.2">
      <c r="A2185" s="67">
        <v>411000</v>
      </c>
      <c r="B2185" s="59" t="s">
        <v>194</v>
      </c>
      <c r="C2185" s="106">
        <f t="shared" ref="C2185" si="300">SUM(C2186:C2189)</f>
        <v>3818100</v>
      </c>
    </row>
    <row r="2186" spans="1:3" s="53" customFormat="1" x14ac:dyDescent="0.2">
      <c r="A2186" s="66">
        <v>411100</v>
      </c>
      <c r="B2186" s="62" t="s">
        <v>84</v>
      </c>
      <c r="C2186" s="63">
        <v>3580000</v>
      </c>
    </row>
    <row r="2187" spans="1:3" s="53" customFormat="1" x14ac:dyDescent="0.2">
      <c r="A2187" s="66">
        <v>411200</v>
      </c>
      <c r="B2187" s="62" t="s">
        <v>207</v>
      </c>
      <c r="C2187" s="63">
        <v>68000</v>
      </c>
    </row>
    <row r="2188" spans="1:3" s="53" customFormat="1" ht="37.5" x14ac:dyDescent="0.2">
      <c r="A2188" s="66">
        <v>411300</v>
      </c>
      <c r="B2188" s="62" t="s">
        <v>85</v>
      </c>
      <c r="C2188" s="63">
        <v>93200</v>
      </c>
    </row>
    <row r="2189" spans="1:3" s="53" customFormat="1" x14ac:dyDescent="0.2">
      <c r="A2189" s="66">
        <v>411400</v>
      </c>
      <c r="B2189" s="62" t="s">
        <v>86</v>
      </c>
      <c r="C2189" s="63">
        <v>76900</v>
      </c>
    </row>
    <row r="2190" spans="1:3" s="53" customFormat="1" ht="19.5" x14ac:dyDescent="0.2">
      <c r="A2190" s="67">
        <v>412000</v>
      </c>
      <c r="B2190" s="64" t="s">
        <v>199</v>
      </c>
      <c r="C2190" s="106">
        <f>SUM(C2191:C2199)</f>
        <v>284600</v>
      </c>
    </row>
    <row r="2191" spans="1:3" s="53" customFormat="1" x14ac:dyDescent="0.2">
      <c r="A2191" s="66">
        <v>412200</v>
      </c>
      <c r="B2191" s="62" t="s">
        <v>208</v>
      </c>
      <c r="C2191" s="63">
        <v>205000</v>
      </c>
    </row>
    <row r="2192" spans="1:3" s="53" customFormat="1" x14ac:dyDescent="0.2">
      <c r="A2192" s="66">
        <v>412300</v>
      </c>
      <c r="B2192" s="62" t="s">
        <v>88</v>
      </c>
      <c r="C2192" s="63">
        <v>15000</v>
      </c>
    </row>
    <row r="2193" spans="1:3" s="53" customFormat="1" x14ac:dyDescent="0.2">
      <c r="A2193" s="66">
        <v>412400</v>
      </c>
      <c r="B2193" s="62" t="s">
        <v>89</v>
      </c>
      <c r="C2193" s="63">
        <v>15000</v>
      </c>
    </row>
    <row r="2194" spans="1:3" s="53" customFormat="1" x14ac:dyDescent="0.2">
      <c r="A2194" s="66">
        <v>412500</v>
      </c>
      <c r="B2194" s="62" t="s">
        <v>90</v>
      </c>
      <c r="C2194" s="63">
        <v>2100</v>
      </c>
    </row>
    <row r="2195" spans="1:3" s="53" customFormat="1" x14ac:dyDescent="0.2">
      <c r="A2195" s="66">
        <v>412600</v>
      </c>
      <c r="B2195" s="62" t="s">
        <v>209</v>
      </c>
      <c r="C2195" s="63">
        <v>1000</v>
      </c>
    </row>
    <row r="2196" spans="1:3" s="53" customFormat="1" x14ac:dyDescent="0.2">
      <c r="A2196" s="66">
        <v>412700</v>
      </c>
      <c r="B2196" s="62" t="s">
        <v>196</v>
      </c>
      <c r="C2196" s="63">
        <v>19999.999999999996</v>
      </c>
    </row>
    <row r="2197" spans="1:3" s="53" customFormat="1" x14ac:dyDescent="0.2">
      <c r="A2197" s="66">
        <v>412900</v>
      </c>
      <c r="B2197" s="100" t="s">
        <v>287</v>
      </c>
      <c r="C2197" s="63">
        <v>19000</v>
      </c>
    </row>
    <row r="2198" spans="1:3" s="53" customFormat="1" x14ac:dyDescent="0.2">
      <c r="A2198" s="66">
        <v>412900</v>
      </c>
      <c r="B2198" s="100" t="s">
        <v>305</v>
      </c>
      <c r="C2198" s="63">
        <v>500</v>
      </c>
    </row>
    <row r="2199" spans="1:3" s="53" customFormat="1" x14ac:dyDescent="0.2">
      <c r="A2199" s="66">
        <v>412900</v>
      </c>
      <c r="B2199" s="100" t="s">
        <v>306</v>
      </c>
      <c r="C2199" s="63">
        <v>7000</v>
      </c>
    </row>
    <row r="2200" spans="1:3" s="53" customFormat="1" ht="19.5" x14ac:dyDescent="0.2">
      <c r="A2200" s="67">
        <v>510000</v>
      </c>
      <c r="B2200" s="64" t="s">
        <v>146</v>
      </c>
      <c r="C2200" s="106">
        <f>C2201+C2204</f>
        <v>215000</v>
      </c>
    </row>
    <row r="2201" spans="1:3" s="53" customFormat="1" ht="19.5" x14ac:dyDescent="0.2">
      <c r="A2201" s="67">
        <v>511000</v>
      </c>
      <c r="B2201" s="64" t="s">
        <v>147</v>
      </c>
      <c r="C2201" s="106">
        <f>SUM(C2202:C2203)</f>
        <v>47000</v>
      </c>
    </row>
    <row r="2202" spans="1:3" s="53" customFormat="1" x14ac:dyDescent="0.2">
      <c r="A2202" s="66">
        <v>511200</v>
      </c>
      <c r="B2202" s="62" t="s">
        <v>149</v>
      </c>
      <c r="C2202" s="63">
        <v>30000</v>
      </c>
    </row>
    <row r="2203" spans="1:3" s="53" customFormat="1" x14ac:dyDescent="0.2">
      <c r="A2203" s="66">
        <v>511300</v>
      </c>
      <c r="B2203" s="62" t="s">
        <v>150</v>
      </c>
      <c r="C2203" s="63">
        <v>17000</v>
      </c>
    </row>
    <row r="2204" spans="1:3" s="65" customFormat="1" ht="19.5" x14ac:dyDescent="0.2">
      <c r="A2204" s="67">
        <v>516000</v>
      </c>
      <c r="B2204" s="64" t="s">
        <v>157</v>
      </c>
      <c r="C2204" s="106">
        <f t="shared" ref="C2204" si="301">C2205</f>
        <v>168000</v>
      </c>
    </row>
    <row r="2205" spans="1:3" s="53" customFormat="1" x14ac:dyDescent="0.2">
      <c r="A2205" s="66">
        <v>516100</v>
      </c>
      <c r="B2205" s="62" t="s">
        <v>157</v>
      </c>
      <c r="C2205" s="63">
        <v>168000</v>
      </c>
    </row>
    <row r="2206" spans="1:3" s="65" customFormat="1" ht="39" x14ac:dyDescent="0.2">
      <c r="A2206" s="67">
        <v>580000</v>
      </c>
      <c r="B2206" s="64" t="s">
        <v>159</v>
      </c>
      <c r="C2206" s="106">
        <f t="shared" ref="C2206:C2207" si="302">C2207</f>
        <v>55000.000000000007</v>
      </c>
    </row>
    <row r="2207" spans="1:3" s="65" customFormat="1" ht="19.5" x14ac:dyDescent="0.2">
      <c r="A2207" s="67">
        <v>581000</v>
      </c>
      <c r="B2207" s="64" t="s">
        <v>160</v>
      </c>
      <c r="C2207" s="106">
        <f t="shared" si="302"/>
        <v>55000.000000000007</v>
      </c>
    </row>
    <row r="2208" spans="1:3" s="53" customFormat="1" ht="37.5" x14ac:dyDescent="0.2">
      <c r="A2208" s="66">
        <v>581200</v>
      </c>
      <c r="B2208" s="62" t="s">
        <v>161</v>
      </c>
      <c r="C2208" s="63">
        <v>55000.000000000007</v>
      </c>
    </row>
    <row r="2209" spans="1:3" s="65" customFormat="1" ht="19.5" x14ac:dyDescent="0.2">
      <c r="A2209" s="67">
        <v>630000</v>
      </c>
      <c r="B2209" s="64" t="s">
        <v>184</v>
      </c>
      <c r="C2209" s="106">
        <f>C2210+0</f>
        <v>40000</v>
      </c>
    </row>
    <row r="2210" spans="1:3" s="65" customFormat="1" ht="19.5" x14ac:dyDescent="0.2">
      <c r="A2210" s="67">
        <v>638000</v>
      </c>
      <c r="B2210" s="64" t="s">
        <v>121</v>
      </c>
      <c r="C2210" s="106">
        <f t="shared" ref="C2210" si="303">C2211</f>
        <v>40000</v>
      </c>
    </row>
    <row r="2211" spans="1:3" s="53" customFormat="1" x14ac:dyDescent="0.2">
      <c r="A2211" s="66">
        <v>638100</v>
      </c>
      <c r="B2211" s="62" t="s">
        <v>189</v>
      </c>
      <c r="C2211" s="63">
        <v>40000</v>
      </c>
    </row>
    <row r="2212" spans="1:3" s="53" customFormat="1" x14ac:dyDescent="0.2">
      <c r="A2212" s="108"/>
      <c r="B2212" s="102" t="s">
        <v>222</v>
      </c>
      <c r="C2212" s="107">
        <f>C2184+C2200+C2209+C2206</f>
        <v>4412700</v>
      </c>
    </row>
    <row r="2213" spans="1:3" s="53" customFormat="1" x14ac:dyDescent="0.2">
      <c r="A2213" s="93"/>
      <c r="B2213" s="55"/>
      <c r="C2213" s="94"/>
    </row>
    <row r="2214" spans="1:3" s="53" customFormat="1" x14ac:dyDescent="0.2">
      <c r="A2214" s="70"/>
      <c r="B2214" s="55"/>
      <c r="C2214" s="105"/>
    </row>
    <row r="2215" spans="1:3" s="53" customFormat="1" ht="19.5" x14ac:dyDescent="0.2">
      <c r="A2215" s="66" t="s">
        <v>611</v>
      </c>
      <c r="B2215" s="64"/>
      <c r="C2215" s="105"/>
    </row>
    <row r="2216" spans="1:3" s="53" customFormat="1" ht="19.5" x14ac:dyDescent="0.2">
      <c r="A2216" s="66" t="s">
        <v>235</v>
      </c>
      <c r="B2216" s="64"/>
      <c r="C2216" s="105"/>
    </row>
    <row r="2217" spans="1:3" s="53" customFormat="1" ht="19.5" x14ac:dyDescent="0.2">
      <c r="A2217" s="66" t="s">
        <v>373</v>
      </c>
      <c r="B2217" s="64"/>
      <c r="C2217" s="105"/>
    </row>
    <row r="2218" spans="1:3" s="53" customFormat="1" ht="19.5" x14ac:dyDescent="0.2">
      <c r="A2218" s="66" t="s">
        <v>514</v>
      </c>
      <c r="B2218" s="64"/>
      <c r="C2218" s="105"/>
    </row>
    <row r="2219" spans="1:3" s="53" customFormat="1" x14ac:dyDescent="0.2">
      <c r="A2219" s="66"/>
      <c r="B2219" s="57"/>
      <c r="C2219" s="94"/>
    </row>
    <row r="2220" spans="1:3" s="53" customFormat="1" ht="19.5" x14ac:dyDescent="0.2">
      <c r="A2220" s="67">
        <v>410000</v>
      </c>
      <c r="B2220" s="59" t="s">
        <v>83</v>
      </c>
      <c r="C2220" s="106">
        <f>C2221+C2226+0+0+C2237</f>
        <v>1883400</v>
      </c>
    </row>
    <row r="2221" spans="1:3" s="53" customFormat="1" ht="19.5" x14ac:dyDescent="0.2">
      <c r="A2221" s="67">
        <v>411000</v>
      </c>
      <c r="B2221" s="59" t="s">
        <v>194</v>
      </c>
      <c r="C2221" s="106">
        <f t="shared" ref="C2221" si="304">SUM(C2222:C2225)</f>
        <v>1729100</v>
      </c>
    </row>
    <row r="2222" spans="1:3" s="53" customFormat="1" x14ac:dyDescent="0.2">
      <c r="A2222" s="66">
        <v>411100</v>
      </c>
      <c r="B2222" s="62" t="s">
        <v>84</v>
      </c>
      <c r="C2222" s="63">
        <v>1645000</v>
      </c>
    </row>
    <row r="2223" spans="1:3" s="53" customFormat="1" x14ac:dyDescent="0.2">
      <c r="A2223" s="66">
        <v>411200</v>
      </c>
      <c r="B2223" s="62" t="s">
        <v>207</v>
      </c>
      <c r="C2223" s="63">
        <v>36100</v>
      </c>
    </row>
    <row r="2224" spans="1:3" s="53" customFormat="1" ht="37.5" x14ac:dyDescent="0.2">
      <c r="A2224" s="66">
        <v>411300</v>
      </c>
      <c r="B2224" s="62" t="s">
        <v>85</v>
      </c>
      <c r="C2224" s="63">
        <v>22999.999999999996</v>
      </c>
    </row>
    <row r="2225" spans="1:3" s="53" customFormat="1" x14ac:dyDescent="0.2">
      <c r="A2225" s="66">
        <v>411400</v>
      </c>
      <c r="B2225" s="62" t="s">
        <v>86</v>
      </c>
      <c r="C2225" s="63">
        <v>25000</v>
      </c>
    </row>
    <row r="2226" spans="1:3" s="53" customFormat="1" ht="19.5" x14ac:dyDescent="0.2">
      <c r="A2226" s="67">
        <v>412000</v>
      </c>
      <c r="B2226" s="64" t="s">
        <v>199</v>
      </c>
      <c r="C2226" s="106">
        <f>SUM(C2227:C2236)</f>
        <v>138500</v>
      </c>
    </row>
    <row r="2227" spans="1:3" s="53" customFormat="1" x14ac:dyDescent="0.2">
      <c r="A2227" s="66">
        <v>412200</v>
      </c>
      <c r="B2227" s="62" t="s">
        <v>208</v>
      </c>
      <c r="C2227" s="63">
        <v>76000</v>
      </c>
    </row>
    <row r="2228" spans="1:3" s="53" customFormat="1" x14ac:dyDescent="0.2">
      <c r="A2228" s="66">
        <v>412300</v>
      </c>
      <c r="B2228" s="62" t="s">
        <v>88</v>
      </c>
      <c r="C2228" s="63">
        <v>8000</v>
      </c>
    </row>
    <row r="2229" spans="1:3" s="53" customFormat="1" x14ac:dyDescent="0.2">
      <c r="A2229" s="66">
        <v>412400</v>
      </c>
      <c r="B2229" s="62" t="s">
        <v>89</v>
      </c>
      <c r="C2229" s="63">
        <v>8000</v>
      </c>
    </row>
    <row r="2230" spans="1:3" s="53" customFormat="1" x14ac:dyDescent="0.2">
      <c r="A2230" s="66">
        <v>412500</v>
      </c>
      <c r="B2230" s="62" t="s">
        <v>90</v>
      </c>
      <c r="C2230" s="63">
        <v>5000</v>
      </c>
    </row>
    <row r="2231" spans="1:3" s="53" customFormat="1" x14ac:dyDescent="0.2">
      <c r="A2231" s="66">
        <v>412600</v>
      </c>
      <c r="B2231" s="62" t="s">
        <v>209</v>
      </c>
      <c r="C2231" s="63">
        <v>10000</v>
      </c>
    </row>
    <row r="2232" spans="1:3" s="53" customFormat="1" x14ac:dyDescent="0.2">
      <c r="A2232" s="66">
        <v>412700</v>
      </c>
      <c r="B2232" s="62" t="s">
        <v>196</v>
      </c>
      <c r="C2232" s="63">
        <v>20000</v>
      </c>
    </row>
    <row r="2233" spans="1:3" s="53" customFormat="1" x14ac:dyDescent="0.2">
      <c r="A2233" s="66">
        <v>412900</v>
      </c>
      <c r="B2233" s="100" t="s">
        <v>287</v>
      </c>
      <c r="C2233" s="63">
        <v>5000</v>
      </c>
    </row>
    <row r="2234" spans="1:3" s="53" customFormat="1" x14ac:dyDescent="0.2">
      <c r="A2234" s="66">
        <v>412900</v>
      </c>
      <c r="B2234" s="100" t="s">
        <v>305</v>
      </c>
      <c r="C2234" s="63">
        <v>500</v>
      </c>
    </row>
    <row r="2235" spans="1:3" s="53" customFormat="1" x14ac:dyDescent="0.2">
      <c r="A2235" s="66">
        <v>412900</v>
      </c>
      <c r="B2235" s="100" t="s">
        <v>306</v>
      </c>
      <c r="C2235" s="63">
        <v>3000</v>
      </c>
    </row>
    <row r="2236" spans="1:3" s="53" customFormat="1" x14ac:dyDescent="0.2">
      <c r="A2236" s="66">
        <v>412900</v>
      </c>
      <c r="B2236" s="100" t="s">
        <v>289</v>
      </c>
      <c r="C2236" s="63">
        <v>3000</v>
      </c>
    </row>
    <row r="2237" spans="1:3" s="65" customFormat="1" ht="39" x14ac:dyDescent="0.2">
      <c r="A2237" s="67">
        <v>418000</v>
      </c>
      <c r="B2237" s="64" t="s">
        <v>203</v>
      </c>
      <c r="C2237" s="106">
        <f t="shared" ref="C2237" si="305">C2238+C2239</f>
        <v>15800</v>
      </c>
    </row>
    <row r="2238" spans="1:3" s="53" customFormat="1" x14ac:dyDescent="0.2">
      <c r="A2238" s="66">
        <v>418200</v>
      </c>
      <c r="B2238" s="62" t="s">
        <v>140</v>
      </c>
      <c r="C2238" s="63">
        <v>8800</v>
      </c>
    </row>
    <row r="2239" spans="1:3" s="53" customFormat="1" x14ac:dyDescent="0.2">
      <c r="A2239" s="66">
        <v>418400</v>
      </c>
      <c r="B2239" s="62" t="s">
        <v>141</v>
      </c>
      <c r="C2239" s="63">
        <v>6999.9999999999991</v>
      </c>
    </row>
    <row r="2240" spans="1:3" s="53" customFormat="1" ht="19.5" x14ac:dyDescent="0.2">
      <c r="A2240" s="67">
        <v>510000</v>
      </c>
      <c r="B2240" s="64" t="s">
        <v>146</v>
      </c>
      <c r="C2240" s="106">
        <f t="shared" ref="C2240" si="306">C2241+C2244</f>
        <v>120000</v>
      </c>
    </row>
    <row r="2241" spans="1:3" s="53" customFormat="1" ht="19.5" x14ac:dyDescent="0.2">
      <c r="A2241" s="67">
        <v>511000</v>
      </c>
      <c r="B2241" s="64" t="s">
        <v>147</v>
      </c>
      <c r="C2241" s="106">
        <f t="shared" ref="C2241" si="307">SUM(C2242:C2243)</f>
        <v>20000</v>
      </c>
    </row>
    <row r="2242" spans="1:3" s="53" customFormat="1" x14ac:dyDescent="0.2">
      <c r="A2242" s="66">
        <v>511200</v>
      </c>
      <c r="B2242" s="62" t="s">
        <v>149</v>
      </c>
      <c r="C2242" s="63">
        <v>10000</v>
      </c>
    </row>
    <row r="2243" spans="1:3" s="53" customFormat="1" x14ac:dyDescent="0.2">
      <c r="A2243" s="66">
        <v>511300</v>
      </c>
      <c r="B2243" s="62" t="s">
        <v>150</v>
      </c>
      <c r="C2243" s="63">
        <v>10000.000000000002</v>
      </c>
    </row>
    <row r="2244" spans="1:3" s="65" customFormat="1" ht="19.5" x14ac:dyDescent="0.2">
      <c r="A2244" s="67">
        <v>516000</v>
      </c>
      <c r="B2244" s="64" t="s">
        <v>157</v>
      </c>
      <c r="C2244" s="106">
        <f t="shared" ref="C2244" si="308">C2245</f>
        <v>100000</v>
      </c>
    </row>
    <row r="2245" spans="1:3" s="53" customFormat="1" x14ac:dyDescent="0.2">
      <c r="A2245" s="66">
        <v>516100</v>
      </c>
      <c r="B2245" s="62" t="s">
        <v>157</v>
      </c>
      <c r="C2245" s="63">
        <v>100000</v>
      </c>
    </row>
    <row r="2246" spans="1:3" s="65" customFormat="1" ht="39" x14ac:dyDescent="0.2">
      <c r="A2246" s="67">
        <v>580000</v>
      </c>
      <c r="B2246" s="64" t="s">
        <v>159</v>
      </c>
      <c r="C2246" s="106">
        <f t="shared" ref="C2246:C2247" si="309">C2247</f>
        <v>15000</v>
      </c>
    </row>
    <row r="2247" spans="1:3" s="65" customFormat="1" ht="19.5" x14ac:dyDescent="0.2">
      <c r="A2247" s="67">
        <v>581000</v>
      </c>
      <c r="B2247" s="64" t="s">
        <v>160</v>
      </c>
      <c r="C2247" s="106">
        <f t="shared" si="309"/>
        <v>15000</v>
      </c>
    </row>
    <row r="2248" spans="1:3" s="53" customFormat="1" ht="37.5" x14ac:dyDescent="0.2">
      <c r="A2248" s="66">
        <v>581200</v>
      </c>
      <c r="B2248" s="62" t="s">
        <v>161</v>
      </c>
      <c r="C2248" s="63">
        <v>15000</v>
      </c>
    </row>
    <row r="2249" spans="1:3" s="65" customFormat="1" ht="19.5" x14ac:dyDescent="0.2">
      <c r="A2249" s="67">
        <v>630000</v>
      </c>
      <c r="B2249" s="64" t="s">
        <v>184</v>
      </c>
      <c r="C2249" s="106">
        <f>0+C2250</f>
        <v>10000</v>
      </c>
    </row>
    <row r="2250" spans="1:3" s="65" customFormat="1" ht="19.5" x14ac:dyDescent="0.2">
      <c r="A2250" s="67">
        <v>638000</v>
      </c>
      <c r="B2250" s="64" t="s">
        <v>121</v>
      </c>
      <c r="C2250" s="106">
        <f t="shared" ref="C2250" si="310">C2251</f>
        <v>10000</v>
      </c>
    </row>
    <row r="2251" spans="1:3" s="53" customFormat="1" x14ac:dyDescent="0.2">
      <c r="A2251" s="66">
        <v>638100</v>
      </c>
      <c r="B2251" s="62" t="s">
        <v>189</v>
      </c>
      <c r="C2251" s="63">
        <v>10000</v>
      </c>
    </row>
    <row r="2252" spans="1:3" s="53" customFormat="1" x14ac:dyDescent="0.2">
      <c r="A2252" s="108"/>
      <c r="B2252" s="102" t="s">
        <v>222</v>
      </c>
      <c r="C2252" s="107">
        <f>C2220+C2240+C2246+C2249</f>
        <v>2028400</v>
      </c>
    </row>
    <row r="2253" spans="1:3" s="53" customFormat="1" x14ac:dyDescent="0.2">
      <c r="A2253" s="93"/>
      <c r="B2253" s="55"/>
      <c r="C2253" s="94"/>
    </row>
    <row r="2254" spans="1:3" s="53" customFormat="1" x14ac:dyDescent="0.2">
      <c r="A2254" s="70"/>
      <c r="B2254" s="55"/>
      <c r="C2254" s="105"/>
    </row>
    <row r="2255" spans="1:3" s="53" customFormat="1" ht="19.5" x14ac:dyDescent="0.2">
      <c r="A2255" s="66" t="s">
        <v>612</v>
      </c>
      <c r="B2255" s="64"/>
      <c r="C2255" s="105"/>
    </row>
    <row r="2256" spans="1:3" s="53" customFormat="1" ht="19.5" x14ac:dyDescent="0.2">
      <c r="A2256" s="66" t="s">
        <v>235</v>
      </c>
      <c r="B2256" s="64"/>
      <c r="C2256" s="105"/>
    </row>
    <row r="2257" spans="1:3" s="53" customFormat="1" ht="19.5" x14ac:dyDescent="0.2">
      <c r="A2257" s="66" t="s">
        <v>374</v>
      </c>
      <c r="B2257" s="64"/>
      <c r="C2257" s="105"/>
    </row>
    <row r="2258" spans="1:3" s="53" customFormat="1" ht="19.5" x14ac:dyDescent="0.2">
      <c r="A2258" s="66" t="s">
        <v>514</v>
      </c>
      <c r="B2258" s="64"/>
      <c r="C2258" s="105"/>
    </row>
    <row r="2259" spans="1:3" s="53" customFormat="1" x14ac:dyDescent="0.2">
      <c r="A2259" s="66"/>
      <c r="B2259" s="57"/>
      <c r="C2259" s="94"/>
    </row>
    <row r="2260" spans="1:3" s="53" customFormat="1" ht="19.5" x14ac:dyDescent="0.2">
      <c r="A2260" s="67">
        <v>410000</v>
      </c>
      <c r="B2260" s="59" t="s">
        <v>83</v>
      </c>
      <c r="C2260" s="106">
        <f t="shared" ref="C2260" si="311">C2261+C2266</f>
        <v>8263700</v>
      </c>
    </row>
    <row r="2261" spans="1:3" s="53" customFormat="1" ht="19.5" x14ac:dyDescent="0.2">
      <c r="A2261" s="67">
        <v>411000</v>
      </c>
      <c r="B2261" s="59" t="s">
        <v>194</v>
      </c>
      <c r="C2261" s="106">
        <f t="shared" ref="C2261" si="312">SUM(C2262:C2265)</f>
        <v>6991900</v>
      </c>
    </row>
    <row r="2262" spans="1:3" s="53" customFormat="1" x14ac:dyDescent="0.2">
      <c r="A2262" s="66">
        <v>411100</v>
      </c>
      <c r="B2262" s="62" t="s">
        <v>84</v>
      </c>
      <c r="C2262" s="63">
        <v>6380000</v>
      </c>
    </row>
    <row r="2263" spans="1:3" s="53" customFormat="1" x14ac:dyDescent="0.2">
      <c r="A2263" s="66">
        <v>411200</v>
      </c>
      <c r="B2263" s="62" t="s">
        <v>207</v>
      </c>
      <c r="C2263" s="63">
        <v>330300</v>
      </c>
    </row>
    <row r="2264" spans="1:3" s="53" customFormat="1" ht="37.5" x14ac:dyDescent="0.2">
      <c r="A2264" s="66">
        <v>411300</v>
      </c>
      <c r="B2264" s="62" t="s">
        <v>85</v>
      </c>
      <c r="C2264" s="63">
        <v>216600</v>
      </c>
    </row>
    <row r="2265" spans="1:3" s="53" customFormat="1" x14ac:dyDescent="0.2">
      <c r="A2265" s="66">
        <v>411400</v>
      </c>
      <c r="B2265" s="62" t="s">
        <v>86</v>
      </c>
      <c r="C2265" s="63">
        <v>65000</v>
      </c>
    </row>
    <row r="2266" spans="1:3" s="53" customFormat="1" ht="19.5" x14ac:dyDescent="0.2">
      <c r="A2266" s="67">
        <v>412000</v>
      </c>
      <c r="B2266" s="64" t="s">
        <v>199</v>
      </c>
      <c r="C2266" s="106">
        <f>SUM(C2267:C2276)</f>
        <v>1271800</v>
      </c>
    </row>
    <row r="2267" spans="1:3" s="53" customFormat="1" x14ac:dyDescent="0.2">
      <c r="A2267" s="66">
        <v>412200</v>
      </c>
      <c r="B2267" s="62" t="s">
        <v>208</v>
      </c>
      <c r="C2267" s="63">
        <v>730000</v>
      </c>
    </row>
    <row r="2268" spans="1:3" s="53" customFormat="1" x14ac:dyDescent="0.2">
      <c r="A2268" s="66">
        <v>412300</v>
      </c>
      <c r="B2268" s="62" t="s">
        <v>88</v>
      </c>
      <c r="C2268" s="63">
        <v>100000</v>
      </c>
    </row>
    <row r="2269" spans="1:3" s="53" customFormat="1" x14ac:dyDescent="0.2">
      <c r="A2269" s="66">
        <v>412500</v>
      </c>
      <c r="B2269" s="62" t="s">
        <v>90</v>
      </c>
      <c r="C2269" s="63">
        <v>20000</v>
      </c>
    </row>
    <row r="2270" spans="1:3" s="53" customFormat="1" x14ac:dyDescent="0.2">
      <c r="A2270" s="66">
        <v>412600</v>
      </c>
      <c r="B2270" s="62" t="s">
        <v>209</v>
      </c>
      <c r="C2270" s="63">
        <v>10000</v>
      </c>
    </row>
    <row r="2271" spans="1:3" s="53" customFormat="1" x14ac:dyDescent="0.2">
      <c r="A2271" s="66">
        <v>412700</v>
      </c>
      <c r="B2271" s="62" t="s">
        <v>196</v>
      </c>
      <c r="C2271" s="63">
        <v>390000</v>
      </c>
    </row>
    <row r="2272" spans="1:3" s="53" customFormat="1" x14ac:dyDescent="0.2">
      <c r="A2272" s="66">
        <v>412900</v>
      </c>
      <c r="B2272" s="100" t="s">
        <v>287</v>
      </c>
      <c r="C2272" s="63">
        <v>2000</v>
      </c>
    </row>
    <row r="2273" spans="1:3" s="53" customFormat="1" x14ac:dyDescent="0.2">
      <c r="A2273" s="66">
        <v>412900</v>
      </c>
      <c r="B2273" s="100" t="s">
        <v>304</v>
      </c>
      <c r="C2273" s="63">
        <v>1500</v>
      </c>
    </row>
    <row r="2274" spans="1:3" s="53" customFormat="1" x14ac:dyDescent="0.2">
      <c r="A2274" s="66">
        <v>412900</v>
      </c>
      <c r="B2274" s="100" t="s">
        <v>305</v>
      </c>
      <c r="C2274" s="63">
        <v>2000.0000000000002</v>
      </c>
    </row>
    <row r="2275" spans="1:3" s="53" customFormat="1" x14ac:dyDescent="0.2">
      <c r="A2275" s="66">
        <v>412900</v>
      </c>
      <c r="B2275" s="100" t="s">
        <v>306</v>
      </c>
      <c r="C2275" s="63">
        <v>13800</v>
      </c>
    </row>
    <row r="2276" spans="1:3" s="53" customFormat="1" x14ac:dyDescent="0.2">
      <c r="A2276" s="66">
        <v>412900</v>
      </c>
      <c r="B2276" s="100" t="s">
        <v>289</v>
      </c>
      <c r="C2276" s="63">
        <v>2500</v>
      </c>
    </row>
    <row r="2277" spans="1:3" s="65" customFormat="1" ht="19.5" x14ac:dyDescent="0.2">
      <c r="A2277" s="67">
        <v>510000</v>
      </c>
      <c r="B2277" s="64" t="s">
        <v>146</v>
      </c>
      <c r="C2277" s="106">
        <f t="shared" ref="C2277" si="313">C2278</f>
        <v>10000</v>
      </c>
    </row>
    <row r="2278" spans="1:3" s="65" customFormat="1" ht="19.5" x14ac:dyDescent="0.2">
      <c r="A2278" s="67">
        <v>511000</v>
      </c>
      <c r="B2278" s="64" t="s">
        <v>147</v>
      </c>
      <c r="C2278" s="106">
        <f>SUM(C2279:C2279)</f>
        <v>10000</v>
      </c>
    </row>
    <row r="2279" spans="1:3" s="53" customFormat="1" x14ac:dyDescent="0.2">
      <c r="A2279" s="66">
        <v>511300</v>
      </c>
      <c r="B2279" s="62" t="s">
        <v>150</v>
      </c>
      <c r="C2279" s="63">
        <v>10000</v>
      </c>
    </row>
    <row r="2280" spans="1:3" s="65" customFormat="1" ht="19.5" x14ac:dyDescent="0.2">
      <c r="A2280" s="67">
        <v>630000</v>
      </c>
      <c r="B2280" s="64" t="s">
        <v>184</v>
      </c>
      <c r="C2280" s="106">
        <f>0+C2281</f>
        <v>232500</v>
      </c>
    </row>
    <row r="2281" spans="1:3" s="65" customFormat="1" ht="19.5" x14ac:dyDescent="0.2">
      <c r="A2281" s="67">
        <v>638000</v>
      </c>
      <c r="B2281" s="64" t="s">
        <v>121</v>
      </c>
      <c r="C2281" s="106">
        <f t="shared" ref="C2281" si="314">C2282</f>
        <v>232500</v>
      </c>
    </row>
    <row r="2282" spans="1:3" s="53" customFormat="1" x14ac:dyDescent="0.2">
      <c r="A2282" s="66">
        <v>638100</v>
      </c>
      <c r="B2282" s="62" t="s">
        <v>189</v>
      </c>
      <c r="C2282" s="63">
        <v>232500</v>
      </c>
    </row>
    <row r="2283" spans="1:3" s="53" customFormat="1" x14ac:dyDescent="0.2">
      <c r="A2283" s="108"/>
      <c r="B2283" s="102" t="s">
        <v>222</v>
      </c>
      <c r="C2283" s="107">
        <f>C2260+C2277+C2280</f>
        <v>8506200</v>
      </c>
    </row>
    <row r="2284" spans="1:3" s="53" customFormat="1" x14ac:dyDescent="0.2">
      <c r="A2284" s="93"/>
      <c r="B2284" s="55"/>
      <c r="C2284" s="94"/>
    </row>
    <row r="2285" spans="1:3" s="53" customFormat="1" x14ac:dyDescent="0.2">
      <c r="A2285" s="70"/>
      <c r="B2285" s="55"/>
      <c r="C2285" s="105"/>
    </row>
    <row r="2286" spans="1:3" s="53" customFormat="1" ht="19.5" x14ac:dyDescent="0.2">
      <c r="A2286" s="66" t="s">
        <v>613</v>
      </c>
      <c r="B2286" s="64"/>
      <c r="C2286" s="105"/>
    </row>
    <row r="2287" spans="1:3" s="53" customFormat="1" ht="19.5" x14ac:dyDescent="0.2">
      <c r="A2287" s="66" t="s">
        <v>235</v>
      </c>
      <c r="B2287" s="64"/>
      <c r="C2287" s="105"/>
    </row>
    <row r="2288" spans="1:3" s="53" customFormat="1" ht="19.5" x14ac:dyDescent="0.2">
      <c r="A2288" s="66" t="s">
        <v>375</v>
      </c>
      <c r="B2288" s="64"/>
      <c r="C2288" s="105"/>
    </row>
    <row r="2289" spans="1:3" s="53" customFormat="1" ht="19.5" x14ac:dyDescent="0.2">
      <c r="A2289" s="66" t="s">
        <v>514</v>
      </c>
      <c r="B2289" s="64"/>
      <c r="C2289" s="105"/>
    </row>
    <row r="2290" spans="1:3" s="53" customFormat="1" x14ac:dyDescent="0.2">
      <c r="A2290" s="66"/>
      <c r="B2290" s="57"/>
      <c r="C2290" s="94"/>
    </row>
    <row r="2291" spans="1:3" s="53" customFormat="1" ht="19.5" x14ac:dyDescent="0.2">
      <c r="A2291" s="67">
        <v>410000</v>
      </c>
      <c r="B2291" s="59" t="s">
        <v>83</v>
      </c>
      <c r="C2291" s="106">
        <f t="shared" ref="C2291" si="315">C2292+C2297</f>
        <v>1019800</v>
      </c>
    </row>
    <row r="2292" spans="1:3" s="53" customFormat="1" ht="19.5" x14ac:dyDescent="0.2">
      <c r="A2292" s="67">
        <v>411000</v>
      </c>
      <c r="B2292" s="59" t="s">
        <v>194</v>
      </c>
      <c r="C2292" s="106">
        <f t="shared" ref="C2292" si="316">SUM(C2293:C2296)</f>
        <v>831000</v>
      </c>
    </row>
    <row r="2293" spans="1:3" s="53" customFormat="1" x14ac:dyDescent="0.2">
      <c r="A2293" s="66">
        <v>411100</v>
      </c>
      <c r="B2293" s="62" t="s">
        <v>84</v>
      </c>
      <c r="C2293" s="63">
        <v>750000</v>
      </c>
    </row>
    <row r="2294" spans="1:3" s="53" customFormat="1" x14ac:dyDescent="0.2">
      <c r="A2294" s="66">
        <v>411200</v>
      </c>
      <c r="B2294" s="62" t="s">
        <v>207</v>
      </c>
      <c r="C2294" s="63">
        <v>46500</v>
      </c>
    </row>
    <row r="2295" spans="1:3" s="53" customFormat="1" ht="37.5" x14ac:dyDescent="0.2">
      <c r="A2295" s="66">
        <v>411300</v>
      </c>
      <c r="B2295" s="62" t="s">
        <v>85</v>
      </c>
      <c r="C2295" s="63">
        <v>24700</v>
      </c>
    </row>
    <row r="2296" spans="1:3" s="53" customFormat="1" x14ac:dyDescent="0.2">
      <c r="A2296" s="66">
        <v>411400</v>
      </c>
      <c r="B2296" s="62" t="s">
        <v>86</v>
      </c>
      <c r="C2296" s="63">
        <v>9800</v>
      </c>
    </row>
    <row r="2297" spans="1:3" s="53" customFormat="1" ht="19.5" x14ac:dyDescent="0.2">
      <c r="A2297" s="67">
        <v>412000</v>
      </c>
      <c r="B2297" s="64" t="s">
        <v>199</v>
      </c>
      <c r="C2297" s="106">
        <f>SUM(C2298:C2304)</f>
        <v>188800</v>
      </c>
    </row>
    <row r="2298" spans="1:3" s="53" customFormat="1" x14ac:dyDescent="0.2">
      <c r="A2298" s="66">
        <v>412200</v>
      </c>
      <c r="B2298" s="62" t="s">
        <v>208</v>
      </c>
      <c r="C2298" s="63">
        <v>120000</v>
      </c>
    </row>
    <row r="2299" spans="1:3" s="53" customFormat="1" x14ac:dyDescent="0.2">
      <c r="A2299" s="66">
        <v>412300</v>
      </c>
      <c r="B2299" s="62" t="s">
        <v>88</v>
      </c>
      <c r="C2299" s="63">
        <v>15000</v>
      </c>
    </row>
    <row r="2300" spans="1:3" s="53" customFormat="1" x14ac:dyDescent="0.2">
      <c r="A2300" s="66">
        <v>412500</v>
      </c>
      <c r="B2300" s="62" t="s">
        <v>90</v>
      </c>
      <c r="C2300" s="63">
        <v>700</v>
      </c>
    </row>
    <row r="2301" spans="1:3" s="53" customFormat="1" x14ac:dyDescent="0.2">
      <c r="A2301" s="66">
        <v>412600</v>
      </c>
      <c r="B2301" s="62" t="s">
        <v>209</v>
      </c>
      <c r="C2301" s="63">
        <v>1000</v>
      </c>
    </row>
    <row r="2302" spans="1:3" s="53" customFormat="1" x14ac:dyDescent="0.2">
      <c r="A2302" s="66">
        <v>412700</v>
      </c>
      <c r="B2302" s="62" t="s">
        <v>196</v>
      </c>
      <c r="C2302" s="63">
        <v>50000</v>
      </c>
    </row>
    <row r="2303" spans="1:3" s="53" customFormat="1" x14ac:dyDescent="0.2">
      <c r="A2303" s="66">
        <v>412900</v>
      </c>
      <c r="B2303" s="100" t="s">
        <v>305</v>
      </c>
      <c r="C2303" s="63">
        <v>600</v>
      </c>
    </row>
    <row r="2304" spans="1:3" s="53" customFormat="1" x14ac:dyDescent="0.2">
      <c r="A2304" s="66">
        <v>412900</v>
      </c>
      <c r="B2304" s="100" t="s">
        <v>306</v>
      </c>
      <c r="C2304" s="63">
        <v>1500</v>
      </c>
    </row>
    <row r="2305" spans="1:3" s="65" customFormat="1" ht="19.5" x14ac:dyDescent="0.2">
      <c r="A2305" s="67">
        <v>510000</v>
      </c>
      <c r="B2305" s="64" t="s">
        <v>146</v>
      </c>
      <c r="C2305" s="106">
        <f t="shared" ref="C2305:C2306" si="317">C2306</f>
        <v>4000</v>
      </c>
    </row>
    <row r="2306" spans="1:3" s="65" customFormat="1" ht="19.5" x14ac:dyDescent="0.2">
      <c r="A2306" s="67">
        <v>511000</v>
      </c>
      <c r="B2306" s="64" t="s">
        <v>147</v>
      </c>
      <c r="C2306" s="106">
        <f t="shared" si="317"/>
        <v>4000</v>
      </c>
    </row>
    <row r="2307" spans="1:3" s="53" customFormat="1" x14ac:dyDescent="0.2">
      <c r="A2307" s="66">
        <v>511300</v>
      </c>
      <c r="B2307" s="62" t="s">
        <v>150</v>
      </c>
      <c r="C2307" s="63">
        <v>4000</v>
      </c>
    </row>
    <row r="2308" spans="1:3" s="53" customFormat="1" x14ac:dyDescent="0.2">
      <c r="A2308" s="108"/>
      <c r="B2308" s="102" t="s">
        <v>222</v>
      </c>
      <c r="C2308" s="107">
        <f>C2291+C2305+0</f>
        <v>1023800</v>
      </c>
    </row>
    <row r="2309" spans="1:3" s="53" customFormat="1" x14ac:dyDescent="0.2">
      <c r="A2309" s="93"/>
      <c r="B2309" s="55"/>
      <c r="C2309" s="105"/>
    </row>
    <row r="2310" spans="1:3" s="53" customFormat="1" x14ac:dyDescent="0.2">
      <c r="A2310" s="70"/>
      <c r="B2310" s="55"/>
      <c r="C2310" s="105"/>
    </row>
    <row r="2311" spans="1:3" s="53" customFormat="1" ht="19.5" x14ac:dyDescent="0.2">
      <c r="A2311" s="66" t="s">
        <v>614</v>
      </c>
      <c r="B2311" s="64"/>
      <c r="C2311" s="105"/>
    </row>
    <row r="2312" spans="1:3" s="53" customFormat="1" ht="19.5" x14ac:dyDescent="0.2">
      <c r="A2312" s="66" t="s">
        <v>235</v>
      </c>
      <c r="B2312" s="64"/>
      <c r="C2312" s="105"/>
    </row>
    <row r="2313" spans="1:3" s="53" customFormat="1" ht="19.5" x14ac:dyDescent="0.2">
      <c r="A2313" s="66" t="s">
        <v>376</v>
      </c>
      <c r="B2313" s="64"/>
      <c r="C2313" s="105"/>
    </row>
    <row r="2314" spans="1:3" s="53" customFormat="1" ht="19.5" x14ac:dyDescent="0.2">
      <c r="A2314" s="66" t="s">
        <v>514</v>
      </c>
      <c r="B2314" s="64"/>
      <c r="C2314" s="105"/>
    </row>
    <row r="2315" spans="1:3" s="53" customFormat="1" x14ac:dyDescent="0.2">
      <c r="A2315" s="66"/>
      <c r="B2315" s="57"/>
      <c r="C2315" s="94"/>
    </row>
    <row r="2316" spans="1:3" s="53" customFormat="1" ht="19.5" x14ac:dyDescent="0.2">
      <c r="A2316" s="67">
        <v>410000</v>
      </c>
      <c r="B2316" s="59" t="s">
        <v>83</v>
      </c>
      <c r="C2316" s="106">
        <f t="shared" ref="C2316" si="318">C2317+C2322</f>
        <v>1046500</v>
      </c>
    </row>
    <row r="2317" spans="1:3" s="53" customFormat="1" ht="19.5" x14ac:dyDescent="0.2">
      <c r="A2317" s="67">
        <v>411000</v>
      </c>
      <c r="B2317" s="59" t="s">
        <v>194</v>
      </c>
      <c r="C2317" s="106">
        <f t="shared" ref="C2317" si="319">SUM(C2318:C2321)</f>
        <v>848900</v>
      </c>
    </row>
    <row r="2318" spans="1:3" s="53" customFormat="1" x14ac:dyDescent="0.2">
      <c r="A2318" s="66">
        <v>411100</v>
      </c>
      <c r="B2318" s="62" t="s">
        <v>84</v>
      </c>
      <c r="C2318" s="63">
        <v>739500</v>
      </c>
    </row>
    <row r="2319" spans="1:3" s="53" customFormat="1" x14ac:dyDescent="0.2">
      <c r="A2319" s="66">
        <v>411200</v>
      </c>
      <c r="B2319" s="62" t="s">
        <v>207</v>
      </c>
      <c r="C2319" s="63">
        <v>43100</v>
      </c>
    </row>
    <row r="2320" spans="1:3" s="53" customFormat="1" ht="37.5" x14ac:dyDescent="0.2">
      <c r="A2320" s="66">
        <v>411300</v>
      </c>
      <c r="B2320" s="62" t="s">
        <v>85</v>
      </c>
      <c r="C2320" s="63">
        <v>55600</v>
      </c>
    </row>
    <row r="2321" spans="1:3" s="53" customFormat="1" x14ac:dyDescent="0.2">
      <c r="A2321" s="66">
        <v>411400</v>
      </c>
      <c r="B2321" s="62" t="s">
        <v>86</v>
      </c>
      <c r="C2321" s="63">
        <v>10700.000000000011</v>
      </c>
    </row>
    <row r="2322" spans="1:3" s="53" customFormat="1" ht="19.5" x14ac:dyDescent="0.2">
      <c r="A2322" s="67">
        <v>412000</v>
      </c>
      <c r="B2322" s="64" t="s">
        <v>199</v>
      </c>
      <c r="C2322" s="106">
        <f>SUM(C2323:C2330)</f>
        <v>197600</v>
      </c>
    </row>
    <row r="2323" spans="1:3" s="53" customFormat="1" x14ac:dyDescent="0.2">
      <c r="A2323" s="66">
        <v>412200</v>
      </c>
      <c r="B2323" s="62" t="s">
        <v>208</v>
      </c>
      <c r="C2323" s="63">
        <v>130000</v>
      </c>
    </row>
    <row r="2324" spans="1:3" s="53" customFormat="1" x14ac:dyDescent="0.2">
      <c r="A2324" s="66">
        <v>412300</v>
      </c>
      <c r="B2324" s="62" t="s">
        <v>88</v>
      </c>
      <c r="C2324" s="63">
        <v>12000</v>
      </c>
    </row>
    <row r="2325" spans="1:3" s="53" customFormat="1" x14ac:dyDescent="0.2">
      <c r="A2325" s="66">
        <v>412500</v>
      </c>
      <c r="B2325" s="62" t="s">
        <v>90</v>
      </c>
      <c r="C2325" s="63">
        <v>3000</v>
      </c>
    </row>
    <row r="2326" spans="1:3" s="53" customFormat="1" x14ac:dyDescent="0.2">
      <c r="A2326" s="66">
        <v>412600</v>
      </c>
      <c r="B2326" s="62" t="s">
        <v>209</v>
      </c>
      <c r="C2326" s="63">
        <v>1000</v>
      </c>
    </row>
    <row r="2327" spans="1:3" s="53" customFormat="1" x14ac:dyDescent="0.2">
      <c r="A2327" s="66">
        <v>412700</v>
      </c>
      <c r="B2327" s="62" t="s">
        <v>196</v>
      </c>
      <c r="C2327" s="63">
        <v>45000</v>
      </c>
    </row>
    <row r="2328" spans="1:3" s="53" customFormat="1" x14ac:dyDescent="0.2">
      <c r="A2328" s="66">
        <v>412900</v>
      </c>
      <c r="B2328" s="100" t="s">
        <v>287</v>
      </c>
      <c r="C2328" s="63">
        <v>4700</v>
      </c>
    </row>
    <row r="2329" spans="1:3" s="53" customFormat="1" x14ac:dyDescent="0.2">
      <c r="A2329" s="66">
        <v>412900</v>
      </c>
      <c r="B2329" s="100" t="s">
        <v>305</v>
      </c>
      <c r="C2329" s="63">
        <v>600</v>
      </c>
    </row>
    <row r="2330" spans="1:3" s="53" customFormat="1" x14ac:dyDescent="0.2">
      <c r="A2330" s="66">
        <v>412900</v>
      </c>
      <c r="B2330" s="100" t="s">
        <v>306</v>
      </c>
      <c r="C2330" s="63">
        <v>1300</v>
      </c>
    </row>
    <row r="2331" spans="1:3" s="65" customFormat="1" ht="19.5" x14ac:dyDescent="0.2">
      <c r="A2331" s="67">
        <v>510000</v>
      </c>
      <c r="B2331" s="64" t="s">
        <v>146</v>
      </c>
      <c r="C2331" s="106">
        <f t="shared" ref="C2331" si="320">C2332</f>
        <v>13400.000000000002</v>
      </c>
    </row>
    <row r="2332" spans="1:3" s="65" customFormat="1" ht="19.5" x14ac:dyDescent="0.2">
      <c r="A2332" s="67">
        <v>511000</v>
      </c>
      <c r="B2332" s="64" t="s">
        <v>147</v>
      </c>
      <c r="C2332" s="106">
        <f>SUM(C2333:C2333)</f>
        <v>13400.000000000002</v>
      </c>
    </row>
    <row r="2333" spans="1:3" s="53" customFormat="1" x14ac:dyDescent="0.2">
      <c r="A2333" s="66">
        <v>511300</v>
      </c>
      <c r="B2333" s="62" t="s">
        <v>150</v>
      </c>
      <c r="C2333" s="63">
        <v>13400.000000000002</v>
      </c>
    </row>
    <row r="2334" spans="1:3" s="65" customFormat="1" ht="19.5" x14ac:dyDescent="0.2">
      <c r="A2334" s="67">
        <v>630000</v>
      </c>
      <c r="B2334" s="64" t="s">
        <v>184</v>
      </c>
      <c r="C2334" s="106">
        <f>0+C2335</f>
        <v>21800</v>
      </c>
    </row>
    <row r="2335" spans="1:3" s="65" customFormat="1" ht="19.5" x14ac:dyDescent="0.2">
      <c r="A2335" s="67">
        <v>638000</v>
      </c>
      <c r="B2335" s="64" t="s">
        <v>121</v>
      </c>
      <c r="C2335" s="106">
        <f t="shared" ref="C2335" si="321">C2336</f>
        <v>21800</v>
      </c>
    </row>
    <row r="2336" spans="1:3" s="53" customFormat="1" x14ac:dyDescent="0.2">
      <c r="A2336" s="66">
        <v>638100</v>
      </c>
      <c r="B2336" s="62" t="s">
        <v>189</v>
      </c>
      <c r="C2336" s="63">
        <v>21800</v>
      </c>
    </row>
    <row r="2337" spans="1:3" s="53" customFormat="1" x14ac:dyDescent="0.2">
      <c r="A2337" s="108"/>
      <c r="B2337" s="102" t="s">
        <v>222</v>
      </c>
      <c r="C2337" s="107">
        <f>C2316+C2331+C2334</f>
        <v>1081700</v>
      </c>
    </row>
    <row r="2338" spans="1:3" s="53" customFormat="1" x14ac:dyDescent="0.2">
      <c r="A2338" s="93"/>
      <c r="B2338" s="55"/>
      <c r="C2338" s="94"/>
    </row>
    <row r="2339" spans="1:3" s="53" customFormat="1" x14ac:dyDescent="0.2">
      <c r="A2339" s="70"/>
      <c r="B2339" s="55"/>
      <c r="C2339" s="105"/>
    </row>
    <row r="2340" spans="1:3" s="53" customFormat="1" ht="19.5" x14ac:dyDescent="0.2">
      <c r="A2340" s="66" t="s">
        <v>615</v>
      </c>
      <c r="B2340" s="64"/>
      <c r="C2340" s="105"/>
    </row>
    <row r="2341" spans="1:3" s="53" customFormat="1" ht="19.5" x14ac:dyDescent="0.2">
      <c r="A2341" s="66" t="s">
        <v>235</v>
      </c>
      <c r="B2341" s="64"/>
      <c r="C2341" s="105"/>
    </row>
    <row r="2342" spans="1:3" s="53" customFormat="1" ht="19.5" x14ac:dyDescent="0.2">
      <c r="A2342" s="66" t="s">
        <v>377</v>
      </c>
      <c r="B2342" s="64"/>
      <c r="C2342" s="105"/>
    </row>
    <row r="2343" spans="1:3" s="53" customFormat="1" ht="19.5" x14ac:dyDescent="0.2">
      <c r="A2343" s="66" t="s">
        <v>514</v>
      </c>
      <c r="B2343" s="64"/>
      <c r="C2343" s="105"/>
    </row>
    <row r="2344" spans="1:3" s="53" customFormat="1" x14ac:dyDescent="0.2">
      <c r="A2344" s="66"/>
      <c r="B2344" s="57"/>
      <c r="C2344" s="94"/>
    </row>
    <row r="2345" spans="1:3" s="53" customFormat="1" ht="19.5" x14ac:dyDescent="0.2">
      <c r="A2345" s="67">
        <v>410000</v>
      </c>
      <c r="B2345" s="59" t="s">
        <v>83</v>
      </c>
      <c r="C2345" s="106">
        <f t="shared" ref="C2345" si="322">C2346+C2351</f>
        <v>1732700</v>
      </c>
    </row>
    <row r="2346" spans="1:3" s="53" customFormat="1" ht="19.5" x14ac:dyDescent="0.2">
      <c r="A2346" s="67">
        <v>411000</v>
      </c>
      <c r="B2346" s="59" t="s">
        <v>194</v>
      </c>
      <c r="C2346" s="106">
        <f t="shared" ref="C2346" si="323">SUM(C2347:C2350)</f>
        <v>1462400</v>
      </c>
    </row>
    <row r="2347" spans="1:3" s="53" customFormat="1" x14ac:dyDescent="0.2">
      <c r="A2347" s="66">
        <v>411100</v>
      </c>
      <c r="B2347" s="62" t="s">
        <v>84</v>
      </c>
      <c r="C2347" s="63">
        <v>1347900</v>
      </c>
    </row>
    <row r="2348" spans="1:3" s="53" customFormat="1" x14ac:dyDescent="0.2">
      <c r="A2348" s="66">
        <v>411200</v>
      </c>
      <c r="B2348" s="62" t="s">
        <v>207</v>
      </c>
      <c r="C2348" s="63">
        <v>65500</v>
      </c>
    </row>
    <row r="2349" spans="1:3" s="53" customFormat="1" ht="37.5" x14ac:dyDescent="0.2">
      <c r="A2349" s="66">
        <v>411300</v>
      </c>
      <c r="B2349" s="62" t="s">
        <v>85</v>
      </c>
      <c r="C2349" s="63">
        <v>29500</v>
      </c>
    </row>
    <row r="2350" spans="1:3" s="53" customFormat="1" x14ac:dyDescent="0.2">
      <c r="A2350" s="66">
        <v>411400</v>
      </c>
      <c r="B2350" s="62" t="s">
        <v>86</v>
      </c>
      <c r="C2350" s="63">
        <v>19500</v>
      </c>
    </row>
    <row r="2351" spans="1:3" s="53" customFormat="1" ht="19.5" x14ac:dyDescent="0.2">
      <c r="A2351" s="67">
        <v>412000</v>
      </c>
      <c r="B2351" s="64" t="s">
        <v>199</v>
      </c>
      <c r="C2351" s="106">
        <f>SUM(C2352:C2361)</f>
        <v>270300</v>
      </c>
    </row>
    <row r="2352" spans="1:3" s="53" customFormat="1" x14ac:dyDescent="0.2">
      <c r="A2352" s="66">
        <v>412200</v>
      </c>
      <c r="B2352" s="62" t="s">
        <v>208</v>
      </c>
      <c r="C2352" s="63">
        <v>145000</v>
      </c>
    </row>
    <row r="2353" spans="1:3" s="53" customFormat="1" x14ac:dyDescent="0.2">
      <c r="A2353" s="66">
        <v>412300</v>
      </c>
      <c r="B2353" s="62" t="s">
        <v>88</v>
      </c>
      <c r="C2353" s="63">
        <v>40000</v>
      </c>
    </row>
    <row r="2354" spans="1:3" s="53" customFormat="1" x14ac:dyDescent="0.2">
      <c r="A2354" s="66">
        <v>412500</v>
      </c>
      <c r="B2354" s="62" t="s">
        <v>90</v>
      </c>
      <c r="C2354" s="63">
        <v>2700</v>
      </c>
    </row>
    <row r="2355" spans="1:3" s="53" customFormat="1" x14ac:dyDescent="0.2">
      <c r="A2355" s="66">
        <v>412600</v>
      </c>
      <c r="B2355" s="62" t="s">
        <v>209</v>
      </c>
      <c r="C2355" s="63">
        <v>14000</v>
      </c>
    </row>
    <row r="2356" spans="1:3" s="53" customFormat="1" x14ac:dyDescent="0.2">
      <c r="A2356" s="66">
        <v>412700</v>
      </c>
      <c r="B2356" s="62" t="s">
        <v>196</v>
      </c>
      <c r="C2356" s="63">
        <v>60000</v>
      </c>
    </row>
    <row r="2357" spans="1:3" s="53" customFormat="1" x14ac:dyDescent="0.2">
      <c r="A2357" s="66">
        <v>412900</v>
      </c>
      <c r="B2357" s="100" t="s">
        <v>287</v>
      </c>
      <c r="C2357" s="63">
        <v>1000</v>
      </c>
    </row>
    <row r="2358" spans="1:3" s="53" customFormat="1" x14ac:dyDescent="0.2">
      <c r="A2358" s="66">
        <v>412900</v>
      </c>
      <c r="B2358" s="100" t="s">
        <v>304</v>
      </c>
      <c r="C2358" s="63">
        <v>400</v>
      </c>
    </row>
    <row r="2359" spans="1:3" s="53" customFormat="1" x14ac:dyDescent="0.2">
      <c r="A2359" s="66">
        <v>412900</v>
      </c>
      <c r="B2359" s="100" t="s">
        <v>305</v>
      </c>
      <c r="C2359" s="63">
        <v>4000</v>
      </c>
    </row>
    <row r="2360" spans="1:3" s="53" customFormat="1" x14ac:dyDescent="0.2">
      <c r="A2360" s="66">
        <v>412900</v>
      </c>
      <c r="B2360" s="100" t="s">
        <v>306</v>
      </c>
      <c r="C2360" s="63">
        <v>3000</v>
      </c>
    </row>
    <row r="2361" spans="1:3" s="53" customFormat="1" x14ac:dyDescent="0.2">
      <c r="A2361" s="66">
        <v>412900</v>
      </c>
      <c r="B2361" s="62" t="s">
        <v>289</v>
      </c>
      <c r="C2361" s="63">
        <v>200</v>
      </c>
    </row>
    <row r="2362" spans="1:3" s="65" customFormat="1" ht="19.5" x14ac:dyDescent="0.2">
      <c r="A2362" s="67">
        <v>510000</v>
      </c>
      <c r="B2362" s="64" t="s">
        <v>146</v>
      </c>
      <c r="C2362" s="106">
        <f t="shared" ref="C2362" si="324">C2363</f>
        <v>8000</v>
      </c>
    </row>
    <row r="2363" spans="1:3" s="65" customFormat="1" ht="19.5" x14ac:dyDescent="0.2">
      <c r="A2363" s="67">
        <v>511000</v>
      </c>
      <c r="B2363" s="64" t="s">
        <v>147</v>
      </c>
      <c r="C2363" s="106">
        <f t="shared" ref="C2363" si="325">SUM(C2364:C2365)</f>
        <v>8000</v>
      </c>
    </row>
    <row r="2364" spans="1:3" s="53" customFormat="1" x14ac:dyDescent="0.2">
      <c r="A2364" s="66">
        <v>511200</v>
      </c>
      <c r="B2364" s="62" t="s">
        <v>149</v>
      </c>
      <c r="C2364" s="63">
        <v>5000</v>
      </c>
    </row>
    <row r="2365" spans="1:3" s="53" customFormat="1" x14ac:dyDescent="0.2">
      <c r="A2365" s="66">
        <v>511300</v>
      </c>
      <c r="B2365" s="62" t="s">
        <v>150</v>
      </c>
      <c r="C2365" s="63">
        <v>3000</v>
      </c>
    </row>
    <row r="2366" spans="1:3" s="53" customFormat="1" x14ac:dyDescent="0.2">
      <c r="A2366" s="108"/>
      <c r="B2366" s="102" t="s">
        <v>222</v>
      </c>
      <c r="C2366" s="107">
        <f>C2345+C2362+0</f>
        <v>1740700</v>
      </c>
    </row>
    <row r="2367" spans="1:3" s="53" customFormat="1" x14ac:dyDescent="0.2">
      <c r="A2367" s="93"/>
      <c r="B2367" s="55"/>
      <c r="C2367" s="94"/>
    </row>
    <row r="2368" spans="1:3" s="53" customFormat="1" x14ac:dyDescent="0.2">
      <c r="A2368" s="70"/>
      <c r="B2368" s="55"/>
      <c r="C2368" s="105"/>
    </row>
    <row r="2369" spans="1:3" s="53" customFormat="1" ht="19.5" x14ac:dyDescent="0.2">
      <c r="A2369" s="66" t="s">
        <v>616</v>
      </c>
      <c r="B2369" s="64"/>
      <c r="C2369" s="105"/>
    </row>
    <row r="2370" spans="1:3" s="53" customFormat="1" ht="19.5" x14ac:dyDescent="0.2">
      <c r="A2370" s="66" t="s">
        <v>235</v>
      </c>
      <c r="B2370" s="64"/>
      <c r="C2370" s="105"/>
    </row>
    <row r="2371" spans="1:3" s="53" customFormat="1" ht="19.5" x14ac:dyDescent="0.2">
      <c r="A2371" s="66" t="s">
        <v>378</v>
      </c>
      <c r="B2371" s="64"/>
      <c r="C2371" s="105"/>
    </row>
    <row r="2372" spans="1:3" s="53" customFormat="1" ht="19.5" x14ac:dyDescent="0.2">
      <c r="A2372" s="66" t="s">
        <v>514</v>
      </c>
      <c r="B2372" s="64"/>
      <c r="C2372" s="105"/>
    </row>
    <row r="2373" spans="1:3" s="53" customFormat="1" x14ac:dyDescent="0.2">
      <c r="A2373" s="66"/>
      <c r="B2373" s="57"/>
      <c r="C2373" s="94"/>
    </row>
    <row r="2374" spans="1:3" s="53" customFormat="1" ht="19.5" x14ac:dyDescent="0.2">
      <c r="A2374" s="67">
        <v>410000</v>
      </c>
      <c r="B2374" s="59" t="s">
        <v>83</v>
      </c>
      <c r="C2374" s="106">
        <f t="shared" ref="C2374" si="326">C2375+C2380</f>
        <v>2181700</v>
      </c>
    </row>
    <row r="2375" spans="1:3" s="53" customFormat="1" ht="19.5" x14ac:dyDescent="0.2">
      <c r="A2375" s="67">
        <v>411000</v>
      </c>
      <c r="B2375" s="59" t="s">
        <v>194</v>
      </c>
      <c r="C2375" s="106">
        <f t="shared" ref="C2375" si="327">SUM(C2376:C2379)</f>
        <v>1828500</v>
      </c>
    </row>
    <row r="2376" spans="1:3" s="53" customFormat="1" x14ac:dyDescent="0.2">
      <c r="A2376" s="66">
        <v>411100</v>
      </c>
      <c r="B2376" s="62" t="s">
        <v>84</v>
      </c>
      <c r="C2376" s="63">
        <v>1680000</v>
      </c>
    </row>
    <row r="2377" spans="1:3" s="53" customFormat="1" x14ac:dyDescent="0.2">
      <c r="A2377" s="66">
        <v>411200</v>
      </c>
      <c r="B2377" s="62" t="s">
        <v>207</v>
      </c>
      <c r="C2377" s="63">
        <v>94600</v>
      </c>
    </row>
    <row r="2378" spans="1:3" s="53" customFormat="1" ht="37.5" x14ac:dyDescent="0.2">
      <c r="A2378" s="66">
        <v>411300</v>
      </c>
      <c r="B2378" s="62" t="s">
        <v>85</v>
      </c>
      <c r="C2378" s="63">
        <v>30900</v>
      </c>
    </row>
    <row r="2379" spans="1:3" s="53" customFormat="1" x14ac:dyDescent="0.2">
      <c r="A2379" s="66">
        <v>411400</v>
      </c>
      <c r="B2379" s="62" t="s">
        <v>86</v>
      </c>
      <c r="C2379" s="63">
        <v>22999.999999999996</v>
      </c>
    </row>
    <row r="2380" spans="1:3" s="53" customFormat="1" ht="19.5" x14ac:dyDescent="0.2">
      <c r="A2380" s="67">
        <v>412000</v>
      </c>
      <c r="B2380" s="64" t="s">
        <v>199</v>
      </c>
      <c r="C2380" s="106">
        <f>SUM(C2381:C2388)</f>
        <v>353200</v>
      </c>
    </row>
    <row r="2381" spans="1:3" s="53" customFormat="1" x14ac:dyDescent="0.2">
      <c r="A2381" s="66">
        <v>412200</v>
      </c>
      <c r="B2381" s="62" t="s">
        <v>208</v>
      </c>
      <c r="C2381" s="63">
        <v>250000</v>
      </c>
    </row>
    <row r="2382" spans="1:3" s="53" customFormat="1" x14ac:dyDescent="0.2">
      <c r="A2382" s="66">
        <v>412300</v>
      </c>
      <c r="B2382" s="62" t="s">
        <v>88</v>
      </c>
      <c r="C2382" s="63">
        <v>33700</v>
      </c>
    </row>
    <row r="2383" spans="1:3" s="53" customFormat="1" x14ac:dyDescent="0.2">
      <c r="A2383" s="66">
        <v>412500</v>
      </c>
      <c r="B2383" s="62" t="s">
        <v>90</v>
      </c>
      <c r="C2383" s="63">
        <v>4100</v>
      </c>
    </row>
    <row r="2384" spans="1:3" s="53" customFormat="1" x14ac:dyDescent="0.2">
      <c r="A2384" s="66">
        <v>412600</v>
      </c>
      <c r="B2384" s="62" t="s">
        <v>209</v>
      </c>
      <c r="C2384" s="63">
        <v>2400</v>
      </c>
    </row>
    <row r="2385" spans="1:3" s="53" customFormat="1" x14ac:dyDescent="0.2">
      <c r="A2385" s="66">
        <v>412700</v>
      </c>
      <c r="B2385" s="62" t="s">
        <v>196</v>
      </c>
      <c r="C2385" s="63">
        <v>45000</v>
      </c>
    </row>
    <row r="2386" spans="1:3" s="53" customFormat="1" x14ac:dyDescent="0.2">
      <c r="A2386" s="66">
        <v>412900</v>
      </c>
      <c r="B2386" s="100" t="s">
        <v>287</v>
      </c>
      <c r="C2386" s="63">
        <v>7000</v>
      </c>
    </row>
    <row r="2387" spans="1:3" s="53" customFormat="1" x14ac:dyDescent="0.2">
      <c r="A2387" s="66">
        <v>412900</v>
      </c>
      <c r="B2387" s="100" t="s">
        <v>305</v>
      </c>
      <c r="C2387" s="63">
        <v>7000.0000000000009</v>
      </c>
    </row>
    <row r="2388" spans="1:3" s="53" customFormat="1" x14ac:dyDescent="0.2">
      <c r="A2388" s="66">
        <v>412900</v>
      </c>
      <c r="B2388" s="62" t="s">
        <v>306</v>
      </c>
      <c r="C2388" s="63">
        <v>4000</v>
      </c>
    </row>
    <row r="2389" spans="1:3" s="65" customFormat="1" ht="19.5" x14ac:dyDescent="0.2">
      <c r="A2389" s="67">
        <v>510000</v>
      </c>
      <c r="B2389" s="64" t="s">
        <v>146</v>
      </c>
      <c r="C2389" s="106">
        <f t="shared" ref="C2389:C2390" si="328">C2390</f>
        <v>5000</v>
      </c>
    </row>
    <row r="2390" spans="1:3" s="65" customFormat="1" ht="19.5" x14ac:dyDescent="0.2">
      <c r="A2390" s="67">
        <v>511000</v>
      </c>
      <c r="B2390" s="64" t="s">
        <v>147</v>
      </c>
      <c r="C2390" s="106">
        <f t="shared" si="328"/>
        <v>5000</v>
      </c>
    </row>
    <row r="2391" spans="1:3" s="53" customFormat="1" x14ac:dyDescent="0.2">
      <c r="A2391" s="66">
        <v>511300</v>
      </c>
      <c r="B2391" s="62" t="s">
        <v>150</v>
      </c>
      <c r="C2391" s="63">
        <v>5000</v>
      </c>
    </row>
    <row r="2392" spans="1:3" s="65" customFormat="1" ht="19.5" x14ac:dyDescent="0.2">
      <c r="A2392" s="67">
        <v>630000</v>
      </c>
      <c r="B2392" s="64" t="s">
        <v>184</v>
      </c>
      <c r="C2392" s="106">
        <f>0+C2393</f>
        <v>29400</v>
      </c>
    </row>
    <row r="2393" spans="1:3" s="65" customFormat="1" ht="19.5" x14ac:dyDescent="0.2">
      <c r="A2393" s="67">
        <v>638000</v>
      </c>
      <c r="B2393" s="64" t="s">
        <v>121</v>
      </c>
      <c r="C2393" s="106">
        <f t="shared" ref="C2393" si="329">C2394</f>
        <v>29400</v>
      </c>
    </row>
    <row r="2394" spans="1:3" s="53" customFormat="1" x14ac:dyDescent="0.2">
      <c r="A2394" s="66">
        <v>638100</v>
      </c>
      <c r="B2394" s="62" t="s">
        <v>189</v>
      </c>
      <c r="C2394" s="63">
        <v>29400</v>
      </c>
    </row>
    <row r="2395" spans="1:3" s="53" customFormat="1" x14ac:dyDescent="0.2">
      <c r="A2395" s="108"/>
      <c r="B2395" s="102" t="s">
        <v>222</v>
      </c>
      <c r="C2395" s="107">
        <f>C2374+C2389+C2392</f>
        <v>2216100</v>
      </c>
    </row>
    <row r="2396" spans="1:3" s="53" customFormat="1" x14ac:dyDescent="0.2">
      <c r="A2396" s="93"/>
      <c r="B2396" s="55"/>
      <c r="C2396" s="94"/>
    </row>
    <row r="2397" spans="1:3" s="53" customFormat="1" x14ac:dyDescent="0.2">
      <c r="A2397" s="70"/>
      <c r="B2397" s="55"/>
      <c r="C2397" s="105"/>
    </row>
    <row r="2398" spans="1:3" s="53" customFormat="1" ht="19.5" x14ac:dyDescent="0.2">
      <c r="A2398" s="66" t="s">
        <v>617</v>
      </c>
      <c r="B2398" s="64"/>
      <c r="C2398" s="105"/>
    </row>
    <row r="2399" spans="1:3" s="53" customFormat="1" ht="19.5" x14ac:dyDescent="0.2">
      <c r="A2399" s="66" t="s">
        <v>235</v>
      </c>
      <c r="B2399" s="64"/>
      <c r="C2399" s="105"/>
    </row>
    <row r="2400" spans="1:3" s="53" customFormat="1" ht="19.5" x14ac:dyDescent="0.2">
      <c r="A2400" s="66" t="s">
        <v>379</v>
      </c>
      <c r="B2400" s="64"/>
      <c r="C2400" s="105"/>
    </row>
    <row r="2401" spans="1:3" s="53" customFormat="1" ht="19.5" x14ac:dyDescent="0.2">
      <c r="A2401" s="66" t="s">
        <v>514</v>
      </c>
      <c r="B2401" s="64"/>
      <c r="C2401" s="105"/>
    </row>
    <row r="2402" spans="1:3" s="53" customFormat="1" x14ac:dyDescent="0.2">
      <c r="A2402" s="66"/>
      <c r="B2402" s="57"/>
      <c r="C2402" s="94"/>
    </row>
    <row r="2403" spans="1:3" s="53" customFormat="1" ht="19.5" x14ac:dyDescent="0.2">
      <c r="A2403" s="67">
        <v>410000</v>
      </c>
      <c r="B2403" s="59" t="s">
        <v>83</v>
      </c>
      <c r="C2403" s="106">
        <f t="shared" ref="C2403" si="330">C2404+C2409</f>
        <v>768300</v>
      </c>
    </row>
    <row r="2404" spans="1:3" s="53" customFormat="1" ht="19.5" x14ac:dyDescent="0.2">
      <c r="A2404" s="67">
        <v>411000</v>
      </c>
      <c r="B2404" s="59" t="s">
        <v>194</v>
      </c>
      <c r="C2404" s="106">
        <f t="shared" ref="C2404" si="331">SUM(C2405:C2408)</f>
        <v>621100</v>
      </c>
    </row>
    <row r="2405" spans="1:3" s="53" customFormat="1" x14ac:dyDescent="0.2">
      <c r="A2405" s="66">
        <v>411100</v>
      </c>
      <c r="B2405" s="62" t="s">
        <v>84</v>
      </c>
      <c r="C2405" s="63">
        <v>574000</v>
      </c>
    </row>
    <row r="2406" spans="1:3" s="53" customFormat="1" x14ac:dyDescent="0.2">
      <c r="A2406" s="66">
        <v>411200</v>
      </c>
      <c r="B2406" s="62" t="s">
        <v>207</v>
      </c>
      <c r="C2406" s="63">
        <v>26700</v>
      </c>
    </row>
    <row r="2407" spans="1:3" s="53" customFormat="1" ht="37.5" x14ac:dyDescent="0.2">
      <c r="A2407" s="66">
        <v>411300</v>
      </c>
      <c r="B2407" s="62" t="s">
        <v>85</v>
      </c>
      <c r="C2407" s="63">
        <v>3500</v>
      </c>
    </row>
    <row r="2408" spans="1:3" s="53" customFormat="1" x14ac:dyDescent="0.2">
      <c r="A2408" s="66">
        <v>411400</v>
      </c>
      <c r="B2408" s="62" t="s">
        <v>86</v>
      </c>
      <c r="C2408" s="63">
        <v>16900</v>
      </c>
    </row>
    <row r="2409" spans="1:3" s="53" customFormat="1" ht="19.5" x14ac:dyDescent="0.2">
      <c r="A2409" s="67">
        <v>412000</v>
      </c>
      <c r="B2409" s="64" t="s">
        <v>199</v>
      </c>
      <c r="C2409" s="106">
        <f>SUM(C2410:C2418)</f>
        <v>147200</v>
      </c>
    </row>
    <row r="2410" spans="1:3" s="53" customFormat="1" x14ac:dyDescent="0.2">
      <c r="A2410" s="66">
        <v>412200</v>
      </c>
      <c r="B2410" s="62" t="s">
        <v>208</v>
      </c>
      <c r="C2410" s="63">
        <v>112200</v>
      </c>
    </row>
    <row r="2411" spans="1:3" s="53" customFormat="1" x14ac:dyDescent="0.2">
      <c r="A2411" s="66">
        <v>412300</v>
      </c>
      <c r="B2411" s="62" t="s">
        <v>88</v>
      </c>
      <c r="C2411" s="63">
        <v>12999.999999999996</v>
      </c>
    </row>
    <row r="2412" spans="1:3" s="53" customFormat="1" x14ac:dyDescent="0.2">
      <c r="A2412" s="66">
        <v>412500</v>
      </c>
      <c r="B2412" s="62" t="s">
        <v>90</v>
      </c>
      <c r="C2412" s="63">
        <v>900</v>
      </c>
    </row>
    <row r="2413" spans="1:3" s="53" customFormat="1" x14ac:dyDescent="0.2">
      <c r="A2413" s="66">
        <v>412600</v>
      </c>
      <c r="B2413" s="62" t="s">
        <v>209</v>
      </c>
      <c r="C2413" s="63">
        <v>700</v>
      </c>
    </row>
    <row r="2414" spans="1:3" s="53" customFormat="1" x14ac:dyDescent="0.2">
      <c r="A2414" s="66">
        <v>412700</v>
      </c>
      <c r="B2414" s="62" t="s">
        <v>196</v>
      </c>
      <c r="C2414" s="63">
        <v>17000</v>
      </c>
    </row>
    <row r="2415" spans="1:3" s="53" customFormat="1" x14ac:dyDescent="0.2">
      <c r="A2415" s="66">
        <v>412900</v>
      </c>
      <c r="B2415" s="62" t="s">
        <v>515</v>
      </c>
      <c r="C2415" s="63">
        <v>400</v>
      </c>
    </row>
    <row r="2416" spans="1:3" s="53" customFormat="1" x14ac:dyDescent="0.2">
      <c r="A2416" s="66">
        <v>412900</v>
      </c>
      <c r="B2416" s="100" t="s">
        <v>287</v>
      </c>
      <c r="C2416" s="63">
        <v>0</v>
      </c>
    </row>
    <row r="2417" spans="1:3" s="53" customFormat="1" x14ac:dyDescent="0.2">
      <c r="A2417" s="66">
        <v>412900</v>
      </c>
      <c r="B2417" s="100" t="s">
        <v>305</v>
      </c>
      <c r="C2417" s="63">
        <v>1500</v>
      </c>
    </row>
    <row r="2418" spans="1:3" s="53" customFormat="1" x14ac:dyDescent="0.2">
      <c r="A2418" s="66">
        <v>412900</v>
      </c>
      <c r="B2418" s="100" t="s">
        <v>306</v>
      </c>
      <c r="C2418" s="63">
        <v>1500</v>
      </c>
    </row>
    <row r="2419" spans="1:3" s="53" customFormat="1" x14ac:dyDescent="0.2">
      <c r="A2419" s="108"/>
      <c r="B2419" s="102" t="s">
        <v>222</v>
      </c>
      <c r="C2419" s="107">
        <f>C2403+0+0</f>
        <v>768300</v>
      </c>
    </row>
    <row r="2420" spans="1:3" s="53" customFormat="1" x14ac:dyDescent="0.2">
      <c r="A2420" s="93"/>
      <c r="B2420" s="55"/>
      <c r="C2420" s="94"/>
    </row>
    <row r="2421" spans="1:3" s="53" customFormat="1" x14ac:dyDescent="0.2">
      <c r="A2421" s="70"/>
      <c r="B2421" s="55"/>
      <c r="C2421" s="105"/>
    </row>
    <row r="2422" spans="1:3" s="53" customFormat="1" ht="19.5" x14ac:dyDescent="0.2">
      <c r="A2422" s="66" t="s">
        <v>618</v>
      </c>
      <c r="B2422" s="64"/>
      <c r="C2422" s="105"/>
    </row>
    <row r="2423" spans="1:3" s="53" customFormat="1" ht="19.5" x14ac:dyDescent="0.2">
      <c r="A2423" s="66" t="s">
        <v>235</v>
      </c>
      <c r="B2423" s="64"/>
      <c r="C2423" s="105"/>
    </row>
    <row r="2424" spans="1:3" s="53" customFormat="1" ht="19.5" x14ac:dyDescent="0.2">
      <c r="A2424" s="66" t="s">
        <v>380</v>
      </c>
      <c r="B2424" s="64"/>
      <c r="C2424" s="105"/>
    </row>
    <row r="2425" spans="1:3" s="53" customFormat="1" ht="19.5" x14ac:dyDescent="0.2">
      <c r="A2425" s="66" t="s">
        <v>514</v>
      </c>
      <c r="B2425" s="64"/>
      <c r="C2425" s="105"/>
    </row>
    <row r="2426" spans="1:3" s="53" customFormat="1" x14ac:dyDescent="0.2">
      <c r="A2426" s="66"/>
      <c r="B2426" s="57"/>
      <c r="C2426" s="94"/>
    </row>
    <row r="2427" spans="1:3" s="53" customFormat="1" ht="19.5" x14ac:dyDescent="0.2">
      <c r="A2427" s="67">
        <v>410000</v>
      </c>
      <c r="B2427" s="59" t="s">
        <v>83</v>
      </c>
      <c r="C2427" s="106">
        <f t="shared" ref="C2427" si="332">C2428+C2433</f>
        <v>938500</v>
      </c>
    </row>
    <row r="2428" spans="1:3" s="53" customFormat="1" ht="19.5" x14ac:dyDescent="0.2">
      <c r="A2428" s="67">
        <v>411000</v>
      </c>
      <c r="B2428" s="59" t="s">
        <v>194</v>
      </c>
      <c r="C2428" s="106">
        <f t="shared" ref="C2428" si="333">SUM(C2429:C2432)</f>
        <v>719300</v>
      </c>
    </row>
    <row r="2429" spans="1:3" s="53" customFormat="1" x14ac:dyDescent="0.2">
      <c r="A2429" s="66">
        <v>411100</v>
      </c>
      <c r="B2429" s="62" t="s">
        <v>84</v>
      </c>
      <c r="C2429" s="63">
        <v>650000</v>
      </c>
    </row>
    <row r="2430" spans="1:3" s="53" customFormat="1" x14ac:dyDescent="0.2">
      <c r="A2430" s="66">
        <v>411200</v>
      </c>
      <c r="B2430" s="62" t="s">
        <v>207</v>
      </c>
      <c r="C2430" s="63">
        <v>40000</v>
      </c>
    </row>
    <row r="2431" spans="1:3" s="53" customFormat="1" ht="37.5" x14ac:dyDescent="0.2">
      <c r="A2431" s="66">
        <v>411300</v>
      </c>
      <c r="B2431" s="62" t="s">
        <v>85</v>
      </c>
      <c r="C2431" s="63">
        <v>18000</v>
      </c>
    </row>
    <row r="2432" spans="1:3" s="53" customFormat="1" x14ac:dyDescent="0.2">
      <c r="A2432" s="66">
        <v>411400</v>
      </c>
      <c r="B2432" s="62" t="s">
        <v>86</v>
      </c>
      <c r="C2432" s="63">
        <v>11300</v>
      </c>
    </row>
    <row r="2433" spans="1:3" s="53" customFormat="1" ht="19.5" x14ac:dyDescent="0.2">
      <c r="A2433" s="67">
        <v>412000</v>
      </c>
      <c r="B2433" s="64" t="s">
        <v>199</v>
      </c>
      <c r="C2433" s="106">
        <f>SUM(C2434:C2442)</f>
        <v>219200</v>
      </c>
    </row>
    <row r="2434" spans="1:3" s="53" customFormat="1" x14ac:dyDescent="0.2">
      <c r="A2434" s="66">
        <v>412200</v>
      </c>
      <c r="B2434" s="62" t="s">
        <v>208</v>
      </c>
      <c r="C2434" s="63">
        <v>132900</v>
      </c>
    </row>
    <row r="2435" spans="1:3" s="53" customFormat="1" x14ac:dyDescent="0.2">
      <c r="A2435" s="66">
        <v>412300</v>
      </c>
      <c r="B2435" s="62" t="s">
        <v>88</v>
      </c>
      <c r="C2435" s="63">
        <v>22600</v>
      </c>
    </row>
    <row r="2436" spans="1:3" s="53" customFormat="1" x14ac:dyDescent="0.2">
      <c r="A2436" s="66">
        <v>412500</v>
      </c>
      <c r="B2436" s="62" t="s">
        <v>90</v>
      </c>
      <c r="C2436" s="63">
        <v>6500</v>
      </c>
    </row>
    <row r="2437" spans="1:3" s="53" customFormat="1" x14ac:dyDescent="0.2">
      <c r="A2437" s="66">
        <v>412600</v>
      </c>
      <c r="B2437" s="62" t="s">
        <v>209</v>
      </c>
      <c r="C2437" s="63">
        <v>300</v>
      </c>
    </row>
    <row r="2438" spans="1:3" s="53" customFormat="1" x14ac:dyDescent="0.2">
      <c r="A2438" s="66">
        <v>412700</v>
      </c>
      <c r="B2438" s="62" t="s">
        <v>196</v>
      </c>
      <c r="C2438" s="63">
        <v>51200</v>
      </c>
    </row>
    <row r="2439" spans="1:3" s="53" customFormat="1" x14ac:dyDescent="0.2">
      <c r="A2439" s="66">
        <v>412900</v>
      </c>
      <c r="B2439" s="100" t="s">
        <v>287</v>
      </c>
      <c r="C2439" s="63">
        <v>2500</v>
      </c>
    </row>
    <row r="2440" spans="1:3" s="53" customFormat="1" x14ac:dyDescent="0.2">
      <c r="A2440" s="66">
        <v>412900</v>
      </c>
      <c r="B2440" s="100" t="s">
        <v>305</v>
      </c>
      <c r="C2440" s="63">
        <v>1000</v>
      </c>
    </row>
    <row r="2441" spans="1:3" s="53" customFormat="1" x14ac:dyDescent="0.2">
      <c r="A2441" s="66">
        <v>412900</v>
      </c>
      <c r="B2441" s="100" t="s">
        <v>306</v>
      </c>
      <c r="C2441" s="63">
        <v>1300</v>
      </c>
    </row>
    <row r="2442" spans="1:3" s="53" customFormat="1" x14ac:dyDescent="0.2">
      <c r="A2442" s="66">
        <v>412900</v>
      </c>
      <c r="B2442" s="62" t="s">
        <v>289</v>
      </c>
      <c r="C2442" s="63">
        <v>900</v>
      </c>
    </row>
    <row r="2443" spans="1:3" s="53" customFormat="1" ht="19.5" x14ac:dyDescent="0.2">
      <c r="A2443" s="67">
        <v>510000</v>
      </c>
      <c r="B2443" s="64" t="s">
        <v>146</v>
      </c>
      <c r="C2443" s="106">
        <f t="shared" ref="C2443" si="334">C2444</f>
        <v>7000</v>
      </c>
    </row>
    <row r="2444" spans="1:3" s="53" customFormat="1" ht="19.5" x14ac:dyDescent="0.2">
      <c r="A2444" s="67">
        <v>511000</v>
      </c>
      <c r="B2444" s="64" t="s">
        <v>147</v>
      </c>
      <c r="C2444" s="106">
        <f>SUM(C2445:C2446)</f>
        <v>7000</v>
      </c>
    </row>
    <row r="2445" spans="1:3" s="53" customFormat="1" x14ac:dyDescent="0.2">
      <c r="A2445" s="66">
        <v>511200</v>
      </c>
      <c r="B2445" s="62" t="s">
        <v>149</v>
      </c>
      <c r="C2445" s="63">
        <v>0</v>
      </c>
    </row>
    <row r="2446" spans="1:3" s="53" customFormat="1" x14ac:dyDescent="0.2">
      <c r="A2446" s="66">
        <v>511300</v>
      </c>
      <c r="B2446" s="62" t="s">
        <v>150</v>
      </c>
      <c r="C2446" s="63">
        <v>7000</v>
      </c>
    </row>
    <row r="2447" spans="1:3" s="65" customFormat="1" ht="19.5" x14ac:dyDescent="0.2">
      <c r="A2447" s="67">
        <v>630000</v>
      </c>
      <c r="B2447" s="64" t="s">
        <v>184</v>
      </c>
      <c r="C2447" s="106">
        <f>0+C2448</f>
        <v>3000</v>
      </c>
    </row>
    <row r="2448" spans="1:3" s="65" customFormat="1" ht="19.5" x14ac:dyDescent="0.2">
      <c r="A2448" s="67">
        <v>638000</v>
      </c>
      <c r="B2448" s="64" t="s">
        <v>121</v>
      </c>
      <c r="C2448" s="106">
        <f t="shared" ref="C2448" si="335">C2449</f>
        <v>3000</v>
      </c>
    </row>
    <row r="2449" spans="1:3" s="53" customFormat="1" x14ac:dyDescent="0.2">
      <c r="A2449" s="66">
        <v>638100</v>
      </c>
      <c r="B2449" s="62" t="s">
        <v>189</v>
      </c>
      <c r="C2449" s="63">
        <v>3000</v>
      </c>
    </row>
    <row r="2450" spans="1:3" s="53" customFormat="1" x14ac:dyDescent="0.2">
      <c r="A2450" s="108"/>
      <c r="B2450" s="102" t="s">
        <v>222</v>
      </c>
      <c r="C2450" s="107">
        <f>C2427+C2443+C2447</f>
        <v>948500</v>
      </c>
    </row>
    <row r="2451" spans="1:3" s="53" customFormat="1" x14ac:dyDescent="0.2">
      <c r="A2451" s="93"/>
      <c r="B2451" s="55"/>
      <c r="C2451" s="94"/>
    </row>
    <row r="2452" spans="1:3" s="53" customFormat="1" x14ac:dyDescent="0.2">
      <c r="A2452" s="93"/>
      <c r="B2452" s="55"/>
      <c r="C2452" s="94"/>
    </row>
    <row r="2453" spans="1:3" s="53" customFormat="1" ht="19.5" x14ac:dyDescent="0.2">
      <c r="A2453" s="66" t="s">
        <v>619</v>
      </c>
      <c r="B2453" s="64"/>
      <c r="C2453" s="105"/>
    </row>
    <row r="2454" spans="1:3" s="53" customFormat="1" ht="19.5" x14ac:dyDescent="0.2">
      <c r="A2454" s="66" t="s">
        <v>235</v>
      </c>
      <c r="B2454" s="64"/>
      <c r="C2454" s="105"/>
    </row>
    <row r="2455" spans="1:3" s="53" customFormat="1" ht="19.5" x14ac:dyDescent="0.2">
      <c r="A2455" s="66" t="s">
        <v>381</v>
      </c>
      <c r="B2455" s="64"/>
      <c r="C2455" s="105"/>
    </row>
    <row r="2456" spans="1:3" s="53" customFormat="1" ht="19.5" x14ac:dyDescent="0.2">
      <c r="A2456" s="66" t="s">
        <v>514</v>
      </c>
      <c r="B2456" s="64"/>
      <c r="C2456" s="105"/>
    </row>
    <row r="2457" spans="1:3" s="53" customFormat="1" x14ac:dyDescent="0.2">
      <c r="A2457" s="66"/>
      <c r="B2457" s="57"/>
      <c r="C2457" s="94"/>
    </row>
    <row r="2458" spans="1:3" s="53" customFormat="1" ht="19.5" x14ac:dyDescent="0.2">
      <c r="A2458" s="67">
        <v>410000</v>
      </c>
      <c r="B2458" s="59" t="s">
        <v>83</v>
      </c>
      <c r="C2458" s="106">
        <f>C2459+C2464+C2476</f>
        <v>3464400</v>
      </c>
    </row>
    <row r="2459" spans="1:3" s="53" customFormat="1" ht="19.5" x14ac:dyDescent="0.2">
      <c r="A2459" s="67">
        <v>411000</v>
      </c>
      <c r="B2459" s="59" t="s">
        <v>194</v>
      </c>
      <c r="C2459" s="106">
        <f t="shared" ref="C2459" si="336">SUM(C2460:C2463)</f>
        <v>2838800</v>
      </c>
    </row>
    <row r="2460" spans="1:3" s="53" customFormat="1" x14ac:dyDescent="0.2">
      <c r="A2460" s="66">
        <v>411100</v>
      </c>
      <c r="B2460" s="62" t="s">
        <v>84</v>
      </c>
      <c r="C2460" s="63">
        <v>2620000</v>
      </c>
    </row>
    <row r="2461" spans="1:3" s="53" customFormat="1" x14ac:dyDescent="0.2">
      <c r="A2461" s="66">
        <v>411200</v>
      </c>
      <c r="B2461" s="62" t="s">
        <v>207</v>
      </c>
      <c r="C2461" s="63">
        <v>115600</v>
      </c>
    </row>
    <row r="2462" spans="1:3" s="53" customFormat="1" ht="37.5" x14ac:dyDescent="0.2">
      <c r="A2462" s="66">
        <v>411300</v>
      </c>
      <c r="B2462" s="62" t="s">
        <v>85</v>
      </c>
      <c r="C2462" s="63">
        <v>48800.000000000007</v>
      </c>
    </row>
    <row r="2463" spans="1:3" s="53" customFormat="1" x14ac:dyDescent="0.2">
      <c r="A2463" s="66">
        <v>411400</v>
      </c>
      <c r="B2463" s="62" t="s">
        <v>86</v>
      </c>
      <c r="C2463" s="63">
        <v>54400</v>
      </c>
    </row>
    <row r="2464" spans="1:3" s="53" customFormat="1" ht="19.5" x14ac:dyDescent="0.2">
      <c r="A2464" s="67">
        <v>412000</v>
      </c>
      <c r="B2464" s="64" t="s">
        <v>199</v>
      </c>
      <c r="C2464" s="106">
        <f>SUM(C2465:C2475)</f>
        <v>624600</v>
      </c>
    </row>
    <row r="2465" spans="1:3" s="53" customFormat="1" x14ac:dyDescent="0.2">
      <c r="A2465" s="66">
        <v>412100</v>
      </c>
      <c r="B2465" s="62" t="s">
        <v>87</v>
      </c>
      <c r="C2465" s="63">
        <v>17700</v>
      </c>
    </row>
    <row r="2466" spans="1:3" s="53" customFormat="1" x14ac:dyDescent="0.2">
      <c r="A2466" s="66">
        <v>412200</v>
      </c>
      <c r="B2466" s="62" t="s">
        <v>208</v>
      </c>
      <c r="C2466" s="63">
        <v>304700</v>
      </c>
    </row>
    <row r="2467" spans="1:3" s="53" customFormat="1" x14ac:dyDescent="0.2">
      <c r="A2467" s="66">
        <v>412300</v>
      </c>
      <c r="B2467" s="62" t="s">
        <v>88</v>
      </c>
      <c r="C2467" s="63">
        <v>62100</v>
      </c>
    </row>
    <row r="2468" spans="1:3" s="53" customFormat="1" x14ac:dyDescent="0.2">
      <c r="A2468" s="66">
        <v>412500</v>
      </c>
      <c r="B2468" s="62" t="s">
        <v>90</v>
      </c>
      <c r="C2468" s="63">
        <v>45000</v>
      </c>
    </row>
    <row r="2469" spans="1:3" s="53" customFormat="1" x14ac:dyDescent="0.2">
      <c r="A2469" s="66">
        <v>412600</v>
      </c>
      <c r="B2469" s="62" t="s">
        <v>209</v>
      </c>
      <c r="C2469" s="63">
        <v>8000</v>
      </c>
    </row>
    <row r="2470" spans="1:3" s="53" customFormat="1" x14ac:dyDescent="0.2">
      <c r="A2470" s="66">
        <v>412700</v>
      </c>
      <c r="B2470" s="62" t="s">
        <v>196</v>
      </c>
      <c r="C2470" s="63">
        <v>149600</v>
      </c>
    </row>
    <row r="2471" spans="1:3" s="53" customFormat="1" x14ac:dyDescent="0.2">
      <c r="A2471" s="66">
        <v>412900</v>
      </c>
      <c r="B2471" s="62" t="s">
        <v>515</v>
      </c>
      <c r="C2471" s="63">
        <v>1000</v>
      </c>
    </row>
    <row r="2472" spans="1:3" s="53" customFormat="1" x14ac:dyDescent="0.2">
      <c r="A2472" s="66">
        <v>412900</v>
      </c>
      <c r="B2472" s="100" t="s">
        <v>287</v>
      </c>
      <c r="C2472" s="63">
        <v>26000</v>
      </c>
    </row>
    <row r="2473" spans="1:3" s="53" customFormat="1" x14ac:dyDescent="0.2">
      <c r="A2473" s="66">
        <v>412900</v>
      </c>
      <c r="B2473" s="100" t="s">
        <v>305</v>
      </c>
      <c r="C2473" s="63">
        <v>3500</v>
      </c>
    </row>
    <row r="2474" spans="1:3" s="53" customFormat="1" x14ac:dyDescent="0.2">
      <c r="A2474" s="66">
        <v>412900</v>
      </c>
      <c r="B2474" s="100" t="s">
        <v>306</v>
      </c>
      <c r="C2474" s="63">
        <v>6000.0000000000009</v>
      </c>
    </row>
    <row r="2475" spans="1:3" s="53" customFormat="1" x14ac:dyDescent="0.2">
      <c r="A2475" s="66">
        <v>412900</v>
      </c>
      <c r="B2475" s="62" t="s">
        <v>289</v>
      </c>
      <c r="C2475" s="63">
        <v>1000.0000000000002</v>
      </c>
    </row>
    <row r="2476" spans="1:3" s="65" customFormat="1" ht="19.5" x14ac:dyDescent="0.2">
      <c r="A2476" s="67">
        <v>413000</v>
      </c>
      <c r="B2476" s="64" t="s">
        <v>200</v>
      </c>
      <c r="C2476" s="106">
        <f t="shared" ref="C2476" si="337">C2477</f>
        <v>999.99999999999989</v>
      </c>
    </row>
    <row r="2477" spans="1:3" s="53" customFormat="1" x14ac:dyDescent="0.2">
      <c r="A2477" s="66">
        <v>413900</v>
      </c>
      <c r="B2477" s="62" t="s">
        <v>95</v>
      </c>
      <c r="C2477" s="63">
        <v>999.99999999999989</v>
      </c>
    </row>
    <row r="2478" spans="1:3" s="53" customFormat="1" ht="19.5" x14ac:dyDescent="0.2">
      <c r="A2478" s="67">
        <v>510000</v>
      </c>
      <c r="B2478" s="64" t="s">
        <v>146</v>
      </c>
      <c r="C2478" s="106">
        <f>C2479+C2483+0</f>
        <v>17000</v>
      </c>
    </row>
    <row r="2479" spans="1:3" s="53" customFormat="1" ht="19.5" x14ac:dyDescent="0.2">
      <c r="A2479" s="67">
        <v>511000</v>
      </c>
      <c r="B2479" s="64" t="s">
        <v>147</v>
      </c>
      <c r="C2479" s="106">
        <f>SUM(C2480:C2482)</f>
        <v>15000</v>
      </c>
    </row>
    <row r="2480" spans="1:3" s="53" customFormat="1" x14ac:dyDescent="0.2">
      <c r="A2480" s="66">
        <v>511200</v>
      </c>
      <c r="B2480" s="62" t="s">
        <v>149</v>
      </c>
      <c r="C2480" s="63">
        <v>5000</v>
      </c>
    </row>
    <row r="2481" spans="1:3" s="53" customFormat="1" x14ac:dyDescent="0.2">
      <c r="A2481" s="66">
        <v>511300</v>
      </c>
      <c r="B2481" s="62" t="s">
        <v>150</v>
      </c>
      <c r="C2481" s="63">
        <v>5000</v>
      </c>
    </row>
    <row r="2482" spans="1:3" s="53" customFormat="1" x14ac:dyDescent="0.2">
      <c r="A2482" s="66">
        <v>511400</v>
      </c>
      <c r="B2482" s="62" t="s">
        <v>151</v>
      </c>
      <c r="C2482" s="63">
        <v>5000</v>
      </c>
    </row>
    <row r="2483" spans="1:3" s="65" customFormat="1" ht="19.5" x14ac:dyDescent="0.2">
      <c r="A2483" s="67">
        <v>516000</v>
      </c>
      <c r="B2483" s="64" t="s">
        <v>157</v>
      </c>
      <c r="C2483" s="106">
        <f t="shared" ref="C2483" si="338">C2484</f>
        <v>2000</v>
      </c>
    </row>
    <row r="2484" spans="1:3" s="53" customFormat="1" x14ac:dyDescent="0.2">
      <c r="A2484" s="66">
        <v>516100</v>
      </c>
      <c r="B2484" s="62" t="s">
        <v>157</v>
      </c>
      <c r="C2484" s="63">
        <v>2000</v>
      </c>
    </row>
    <row r="2485" spans="1:3" s="65" customFormat="1" ht="19.5" x14ac:dyDescent="0.2">
      <c r="A2485" s="67">
        <v>630000</v>
      </c>
      <c r="B2485" s="64" t="s">
        <v>184</v>
      </c>
      <c r="C2485" s="106">
        <f>0+C2486</f>
        <v>105000</v>
      </c>
    </row>
    <row r="2486" spans="1:3" s="65" customFormat="1" ht="19.5" x14ac:dyDescent="0.2">
      <c r="A2486" s="67">
        <v>638000</v>
      </c>
      <c r="B2486" s="64" t="s">
        <v>121</v>
      </c>
      <c r="C2486" s="106">
        <f t="shared" ref="C2486" si="339">C2487</f>
        <v>105000</v>
      </c>
    </row>
    <row r="2487" spans="1:3" s="53" customFormat="1" x14ac:dyDescent="0.2">
      <c r="A2487" s="66">
        <v>638100</v>
      </c>
      <c r="B2487" s="62" t="s">
        <v>189</v>
      </c>
      <c r="C2487" s="63">
        <v>105000</v>
      </c>
    </row>
    <row r="2488" spans="1:3" s="53" customFormat="1" x14ac:dyDescent="0.2">
      <c r="A2488" s="108"/>
      <c r="B2488" s="102" t="s">
        <v>222</v>
      </c>
      <c r="C2488" s="107">
        <f>C2458+C2478+C2485</f>
        <v>3586400</v>
      </c>
    </row>
    <row r="2489" spans="1:3" s="53" customFormat="1" x14ac:dyDescent="0.2">
      <c r="A2489" s="93"/>
      <c r="B2489" s="55"/>
      <c r="C2489" s="94"/>
    </row>
    <row r="2490" spans="1:3" s="53" customFormat="1" x14ac:dyDescent="0.2">
      <c r="A2490" s="70"/>
      <c r="B2490" s="55"/>
      <c r="C2490" s="105"/>
    </row>
    <row r="2491" spans="1:3" s="53" customFormat="1" ht="19.5" x14ac:dyDescent="0.2">
      <c r="A2491" s="66" t="s">
        <v>620</v>
      </c>
      <c r="B2491" s="64"/>
      <c r="C2491" s="105"/>
    </row>
    <row r="2492" spans="1:3" s="53" customFormat="1" ht="19.5" x14ac:dyDescent="0.2">
      <c r="A2492" s="66" t="s">
        <v>235</v>
      </c>
      <c r="B2492" s="64"/>
      <c r="C2492" s="105"/>
    </row>
    <row r="2493" spans="1:3" s="53" customFormat="1" ht="19.5" x14ac:dyDescent="0.2">
      <c r="A2493" s="66" t="s">
        <v>382</v>
      </c>
      <c r="B2493" s="64"/>
      <c r="C2493" s="105"/>
    </row>
    <row r="2494" spans="1:3" s="53" customFormat="1" ht="19.5" x14ac:dyDescent="0.2">
      <c r="A2494" s="66" t="s">
        <v>514</v>
      </c>
      <c r="B2494" s="64"/>
      <c r="C2494" s="105"/>
    </row>
    <row r="2495" spans="1:3" s="53" customFormat="1" x14ac:dyDescent="0.2">
      <c r="A2495" s="66"/>
      <c r="B2495" s="57"/>
      <c r="C2495" s="94"/>
    </row>
    <row r="2496" spans="1:3" s="53" customFormat="1" ht="19.5" x14ac:dyDescent="0.2">
      <c r="A2496" s="67">
        <v>410000</v>
      </c>
      <c r="B2496" s="59" t="s">
        <v>83</v>
      </c>
      <c r="C2496" s="106">
        <f>C2497+C2502+C2513</f>
        <v>1229900</v>
      </c>
    </row>
    <row r="2497" spans="1:3" s="53" customFormat="1" ht="19.5" x14ac:dyDescent="0.2">
      <c r="A2497" s="67">
        <v>411000</v>
      </c>
      <c r="B2497" s="59" t="s">
        <v>194</v>
      </c>
      <c r="C2497" s="106">
        <f t="shared" ref="C2497" si="340">SUM(C2498:C2501)</f>
        <v>981500</v>
      </c>
    </row>
    <row r="2498" spans="1:3" s="53" customFormat="1" x14ac:dyDescent="0.2">
      <c r="A2498" s="66">
        <v>411100</v>
      </c>
      <c r="B2498" s="62" t="s">
        <v>84</v>
      </c>
      <c r="C2498" s="63">
        <v>890000</v>
      </c>
    </row>
    <row r="2499" spans="1:3" s="53" customFormat="1" x14ac:dyDescent="0.2">
      <c r="A2499" s="66">
        <v>411200</v>
      </c>
      <c r="B2499" s="62" t="s">
        <v>207</v>
      </c>
      <c r="C2499" s="63">
        <v>57500</v>
      </c>
    </row>
    <row r="2500" spans="1:3" s="53" customFormat="1" ht="37.5" x14ac:dyDescent="0.2">
      <c r="A2500" s="66">
        <v>411300</v>
      </c>
      <c r="B2500" s="62" t="s">
        <v>85</v>
      </c>
      <c r="C2500" s="63">
        <v>19000</v>
      </c>
    </row>
    <row r="2501" spans="1:3" s="53" customFormat="1" x14ac:dyDescent="0.2">
      <c r="A2501" s="66">
        <v>411400</v>
      </c>
      <c r="B2501" s="62" t="s">
        <v>86</v>
      </c>
      <c r="C2501" s="63">
        <v>15000</v>
      </c>
    </row>
    <row r="2502" spans="1:3" s="53" customFormat="1" ht="19.5" x14ac:dyDescent="0.2">
      <c r="A2502" s="67">
        <v>412000</v>
      </c>
      <c r="B2502" s="64" t="s">
        <v>199</v>
      </c>
      <c r="C2502" s="106">
        <f>SUM(C2503:C2512)</f>
        <v>247700</v>
      </c>
    </row>
    <row r="2503" spans="1:3" s="53" customFormat="1" x14ac:dyDescent="0.2">
      <c r="A2503" s="66">
        <v>412200</v>
      </c>
      <c r="B2503" s="62" t="s">
        <v>208</v>
      </c>
      <c r="C2503" s="63">
        <v>152100</v>
      </c>
    </row>
    <row r="2504" spans="1:3" s="53" customFormat="1" x14ac:dyDescent="0.2">
      <c r="A2504" s="66">
        <v>412300</v>
      </c>
      <c r="B2504" s="62" t="s">
        <v>88</v>
      </c>
      <c r="C2504" s="63">
        <v>14000</v>
      </c>
    </row>
    <row r="2505" spans="1:3" s="53" customFormat="1" x14ac:dyDescent="0.2">
      <c r="A2505" s="66">
        <v>412500</v>
      </c>
      <c r="B2505" s="62" t="s">
        <v>90</v>
      </c>
      <c r="C2505" s="63">
        <v>3000</v>
      </c>
    </row>
    <row r="2506" spans="1:3" s="53" customFormat="1" x14ac:dyDescent="0.2">
      <c r="A2506" s="66">
        <v>412600</v>
      </c>
      <c r="B2506" s="62" t="s">
        <v>209</v>
      </c>
      <c r="C2506" s="63">
        <v>1700</v>
      </c>
    </row>
    <row r="2507" spans="1:3" s="53" customFormat="1" x14ac:dyDescent="0.2">
      <c r="A2507" s="66">
        <v>412700</v>
      </c>
      <c r="B2507" s="62" t="s">
        <v>196</v>
      </c>
      <c r="C2507" s="63">
        <v>70000</v>
      </c>
    </row>
    <row r="2508" spans="1:3" s="53" customFormat="1" x14ac:dyDescent="0.2">
      <c r="A2508" s="66">
        <v>412900</v>
      </c>
      <c r="B2508" s="62" t="s">
        <v>287</v>
      </c>
      <c r="C2508" s="63">
        <v>500</v>
      </c>
    </row>
    <row r="2509" spans="1:3" s="53" customFormat="1" x14ac:dyDescent="0.2">
      <c r="A2509" s="66">
        <v>412900</v>
      </c>
      <c r="B2509" s="100" t="s">
        <v>304</v>
      </c>
      <c r="C2509" s="63">
        <v>400</v>
      </c>
    </row>
    <row r="2510" spans="1:3" s="53" customFormat="1" x14ac:dyDescent="0.2">
      <c r="A2510" s="66">
        <v>412900</v>
      </c>
      <c r="B2510" s="100" t="s">
        <v>305</v>
      </c>
      <c r="C2510" s="63">
        <v>1000</v>
      </c>
    </row>
    <row r="2511" spans="1:3" s="53" customFormat="1" x14ac:dyDescent="0.2">
      <c r="A2511" s="66">
        <v>412900</v>
      </c>
      <c r="B2511" s="100" t="s">
        <v>306</v>
      </c>
      <c r="C2511" s="63">
        <v>2000</v>
      </c>
    </row>
    <row r="2512" spans="1:3" s="53" customFormat="1" x14ac:dyDescent="0.2">
      <c r="A2512" s="66">
        <v>412900</v>
      </c>
      <c r="B2512" s="62" t="s">
        <v>289</v>
      </c>
      <c r="C2512" s="63">
        <v>3000</v>
      </c>
    </row>
    <row r="2513" spans="1:3" s="65" customFormat="1" ht="19.5" x14ac:dyDescent="0.2">
      <c r="A2513" s="67">
        <v>413000</v>
      </c>
      <c r="B2513" s="64" t="s">
        <v>200</v>
      </c>
      <c r="C2513" s="106">
        <f t="shared" ref="C2513" si="341">C2514</f>
        <v>700</v>
      </c>
    </row>
    <row r="2514" spans="1:3" s="53" customFormat="1" x14ac:dyDescent="0.2">
      <c r="A2514" s="66">
        <v>413900</v>
      </c>
      <c r="B2514" s="62" t="s">
        <v>95</v>
      </c>
      <c r="C2514" s="63">
        <v>700</v>
      </c>
    </row>
    <row r="2515" spans="1:3" s="65" customFormat="1" ht="19.5" x14ac:dyDescent="0.2">
      <c r="A2515" s="67">
        <v>510000</v>
      </c>
      <c r="B2515" s="64" t="s">
        <v>146</v>
      </c>
      <c r="C2515" s="106">
        <f>C2516+C2520+C2518</f>
        <v>7200</v>
      </c>
    </row>
    <row r="2516" spans="1:3" s="53" customFormat="1" ht="19.5" x14ac:dyDescent="0.2">
      <c r="A2516" s="67">
        <v>511000</v>
      </c>
      <c r="B2516" s="64" t="s">
        <v>147</v>
      </c>
      <c r="C2516" s="106">
        <f>SUM(C2517:C2517)</f>
        <v>4000</v>
      </c>
    </row>
    <row r="2517" spans="1:3" s="53" customFormat="1" x14ac:dyDescent="0.2">
      <c r="A2517" s="66">
        <v>511300</v>
      </c>
      <c r="B2517" s="62" t="s">
        <v>150</v>
      </c>
      <c r="C2517" s="63">
        <v>4000</v>
      </c>
    </row>
    <row r="2518" spans="1:3" s="65" customFormat="1" ht="19.5" x14ac:dyDescent="0.2">
      <c r="A2518" s="67">
        <v>513000</v>
      </c>
      <c r="B2518" s="64" t="s">
        <v>155</v>
      </c>
      <c r="C2518" s="106">
        <f t="shared" ref="C2518" si="342">C2519</f>
        <v>2200</v>
      </c>
    </row>
    <row r="2519" spans="1:3" s="53" customFormat="1" x14ac:dyDescent="0.2">
      <c r="A2519" s="21">
        <v>513700</v>
      </c>
      <c r="B2519" s="62" t="s">
        <v>317</v>
      </c>
      <c r="C2519" s="63">
        <v>2200</v>
      </c>
    </row>
    <row r="2520" spans="1:3" s="65" customFormat="1" ht="19.5" x14ac:dyDescent="0.2">
      <c r="A2520" s="67">
        <v>516000</v>
      </c>
      <c r="B2520" s="64" t="s">
        <v>157</v>
      </c>
      <c r="C2520" s="106">
        <f t="shared" ref="C2520" si="343">C2521</f>
        <v>1000</v>
      </c>
    </row>
    <row r="2521" spans="1:3" s="53" customFormat="1" x14ac:dyDescent="0.2">
      <c r="A2521" s="66">
        <v>516100</v>
      </c>
      <c r="B2521" s="62" t="s">
        <v>157</v>
      </c>
      <c r="C2521" s="63">
        <v>1000</v>
      </c>
    </row>
    <row r="2522" spans="1:3" s="65" customFormat="1" ht="19.5" x14ac:dyDescent="0.2">
      <c r="A2522" s="67">
        <v>630000</v>
      </c>
      <c r="B2522" s="64" t="s">
        <v>184</v>
      </c>
      <c r="C2522" s="106">
        <f>0+C2523</f>
        <v>26800</v>
      </c>
    </row>
    <row r="2523" spans="1:3" s="65" customFormat="1" ht="19.5" x14ac:dyDescent="0.2">
      <c r="A2523" s="67">
        <v>638000</v>
      </c>
      <c r="B2523" s="64" t="s">
        <v>121</v>
      </c>
      <c r="C2523" s="106">
        <f t="shared" ref="C2523" si="344">C2524</f>
        <v>26800</v>
      </c>
    </row>
    <row r="2524" spans="1:3" s="53" customFormat="1" x14ac:dyDescent="0.2">
      <c r="A2524" s="66">
        <v>638100</v>
      </c>
      <c r="B2524" s="62" t="s">
        <v>189</v>
      </c>
      <c r="C2524" s="63">
        <v>26800</v>
      </c>
    </row>
    <row r="2525" spans="1:3" s="53" customFormat="1" x14ac:dyDescent="0.2">
      <c r="A2525" s="108"/>
      <c r="B2525" s="102" t="s">
        <v>222</v>
      </c>
      <c r="C2525" s="107">
        <f>C2496+C2515+C2522</f>
        <v>1263900</v>
      </c>
    </row>
    <row r="2526" spans="1:3" s="53" customFormat="1" x14ac:dyDescent="0.2">
      <c r="A2526" s="93"/>
      <c r="B2526" s="55"/>
      <c r="C2526" s="94"/>
    </row>
    <row r="2527" spans="1:3" s="53" customFormat="1" x14ac:dyDescent="0.2">
      <c r="A2527" s="70"/>
      <c r="B2527" s="55"/>
      <c r="C2527" s="105"/>
    </row>
    <row r="2528" spans="1:3" s="53" customFormat="1" ht="19.5" x14ac:dyDescent="0.2">
      <c r="A2528" s="66" t="s">
        <v>621</v>
      </c>
      <c r="B2528" s="64"/>
      <c r="C2528" s="105"/>
    </row>
    <row r="2529" spans="1:3" s="53" customFormat="1" ht="19.5" x14ac:dyDescent="0.2">
      <c r="A2529" s="66" t="s">
        <v>235</v>
      </c>
      <c r="B2529" s="64"/>
      <c r="C2529" s="105"/>
    </row>
    <row r="2530" spans="1:3" s="53" customFormat="1" ht="19.5" x14ac:dyDescent="0.2">
      <c r="A2530" s="66" t="s">
        <v>383</v>
      </c>
      <c r="B2530" s="64"/>
      <c r="C2530" s="105"/>
    </row>
    <row r="2531" spans="1:3" s="53" customFormat="1" ht="19.5" x14ac:dyDescent="0.2">
      <c r="A2531" s="66" t="s">
        <v>514</v>
      </c>
      <c r="B2531" s="64"/>
      <c r="C2531" s="105"/>
    </row>
    <row r="2532" spans="1:3" s="53" customFormat="1" x14ac:dyDescent="0.2">
      <c r="A2532" s="66"/>
      <c r="B2532" s="57"/>
      <c r="C2532" s="94"/>
    </row>
    <row r="2533" spans="1:3" s="53" customFormat="1" ht="19.5" x14ac:dyDescent="0.2">
      <c r="A2533" s="67">
        <v>410000</v>
      </c>
      <c r="B2533" s="59" t="s">
        <v>83</v>
      </c>
      <c r="C2533" s="106">
        <f>C2534+C2539+0</f>
        <v>1517500</v>
      </c>
    </row>
    <row r="2534" spans="1:3" s="53" customFormat="1" ht="19.5" x14ac:dyDescent="0.2">
      <c r="A2534" s="67">
        <v>411000</v>
      </c>
      <c r="B2534" s="59" t="s">
        <v>194</v>
      </c>
      <c r="C2534" s="106">
        <f t="shared" ref="C2534" si="345">SUM(C2535:C2538)</f>
        <v>1201500</v>
      </c>
    </row>
    <row r="2535" spans="1:3" s="53" customFormat="1" x14ac:dyDescent="0.2">
      <c r="A2535" s="66">
        <v>411100</v>
      </c>
      <c r="B2535" s="62" t="s">
        <v>84</v>
      </c>
      <c r="C2535" s="63">
        <v>1120000</v>
      </c>
    </row>
    <row r="2536" spans="1:3" s="53" customFormat="1" x14ac:dyDescent="0.2">
      <c r="A2536" s="66">
        <v>411200</v>
      </c>
      <c r="B2536" s="62" t="s">
        <v>207</v>
      </c>
      <c r="C2536" s="63">
        <v>34600</v>
      </c>
    </row>
    <row r="2537" spans="1:3" s="53" customFormat="1" ht="37.5" x14ac:dyDescent="0.2">
      <c r="A2537" s="66">
        <v>411300</v>
      </c>
      <c r="B2537" s="62" t="s">
        <v>85</v>
      </c>
      <c r="C2537" s="63">
        <v>23499.999999999996</v>
      </c>
    </row>
    <row r="2538" spans="1:3" s="53" customFormat="1" x14ac:dyDescent="0.2">
      <c r="A2538" s="66">
        <v>411400</v>
      </c>
      <c r="B2538" s="62" t="s">
        <v>86</v>
      </c>
      <c r="C2538" s="63">
        <v>23399.999999999996</v>
      </c>
    </row>
    <row r="2539" spans="1:3" s="53" customFormat="1" ht="19.5" x14ac:dyDescent="0.2">
      <c r="A2539" s="67">
        <v>412000</v>
      </c>
      <c r="B2539" s="64" t="s">
        <v>199</v>
      </c>
      <c r="C2539" s="106">
        <f>SUM(C2540:C2547)</f>
        <v>316000</v>
      </c>
    </row>
    <row r="2540" spans="1:3" s="53" customFormat="1" x14ac:dyDescent="0.2">
      <c r="A2540" s="66">
        <v>412200</v>
      </c>
      <c r="B2540" s="62" t="s">
        <v>208</v>
      </c>
      <c r="C2540" s="63">
        <v>180000</v>
      </c>
    </row>
    <row r="2541" spans="1:3" s="53" customFormat="1" x14ac:dyDescent="0.2">
      <c r="A2541" s="66">
        <v>412300</v>
      </c>
      <c r="B2541" s="62" t="s">
        <v>88</v>
      </c>
      <c r="C2541" s="63">
        <v>19700</v>
      </c>
    </row>
    <row r="2542" spans="1:3" s="53" customFormat="1" x14ac:dyDescent="0.2">
      <c r="A2542" s="66">
        <v>412500</v>
      </c>
      <c r="B2542" s="62" t="s">
        <v>90</v>
      </c>
      <c r="C2542" s="63">
        <v>4400.0000000000018</v>
      </c>
    </row>
    <row r="2543" spans="1:3" s="53" customFormat="1" x14ac:dyDescent="0.2">
      <c r="A2543" s="66">
        <v>412600</v>
      </c>
      <c r="B2543" s="62" t="s">
        <v>209</v>
      </c>
      <c r="C2543" s="63">
        <v>2000</v>
      </c>
    </row>
    <row r="2544" spans="1:3" s="53" customFormat="1" x14ac:dyDescent="0.2">
      <c r="A2544" s="66">
        <v>412700</v>
      </c>
      <c r="B2544" s="62" t="s">
        <v>196</v>
      </c>
      <c r="C2544" s="63">
        <v>100000</v>
      </c>
    </row>
    <row r="2545" spans="1:3" s="53" customFormat="1" x14ac:dyDescent="0.2">
      <c r="A2545" s="66">
        <v>412900</v>
      </c>
      <c r="B2545" s="100" t="s">
        <v>287</v>
      </c>
      <c r="C2545" s="63">
        <v>7200.0000000000036</v>
      </c>
    </row>
    <row r="2546" spans="1:3" s="53" customFormat="1" x14ac:dyDescent="0.2">
      <c r="A2546" s="66">
        <v>412900</v>
      </c>
      <c r="B2546" s="100" t="s">
        <v>305</v>
      </c>
      <c r="C2546" s="63">
        <v>400</v>
      </c>
    </row>
    <row r="2547" spans="1:3" s="53" customFormat="1" x14ac:dyDescent="0.2">
      <c r="A2547" s="66">
        <v>412900</v>
      </c>
      <c r="B2547" s="100" t="s">
        <v>306</v>
      </c>
      <c r="C2547" s="63">
        <v>2300</v>
      </c>
    </row>
    <row r="2548" spans="1:3" s="53" customFormat="1" ht="19.5" x14ac:dyDescent="0.2">
      <c r="A2548" s="67">
        <v>510000</v>
      </c>
      <c r="B2548" s="64" t="s">
        <v>146</v>
      </c>
      <c r="C2548" s="106">
        <f>C2549+C2553+0</f>
        <v>20500</v>
      </c>
    </row>
    <row r="2549" spans="1:3" s="53" customFormat="1" ht="19.5" x14ac:dyDescent="0.2">
      <c r="A2549" s="67">
        <v>511000</v>
      </c>
      <c r="B2549" s="64" t="s">
        <v>147</v>
      </c>
      <c r="C2549" s="106">
        <f>SUM(C2550:C2552)</f>
        <v>19000</v>
      </c>
    </row>
    <row r="2550" spans="1:3" s="53" customFormat="1" x14ac:dyDescent="0.2">
      <c r="A2550" s="98">
        <v>511100</v>
      </c>
      <c r="B2550" s="62" t="s">
        <v>148</v>
      </c>
      <c r="C2550" s="63">
        <v>10000</v>
      </c>
    </row>
    <row r="2551" spans="1:3" s="53" customFormat="1" x14ac:dyDescent="0.2">
      <c r="A2551" s="66">
        <v>511300</v>
      </c>
      <c r="B2551" s="62" t="s">
        <v>150</v>
      </c>
      <c r="C2551" s="63">
        <v>7000</v>
      </c>
    </row>
    <row r="2552" spans="1:3" s="53" customFormat="1" x14ac:dyDescent="0.2">
      <c r="A2552" s="66">
        <v>511700</v>
      </c>
      <c r="B2552" s="62" t="s">
        <v>153</v>
      </c>
      <c r="C2552" s="63">
        <v>2000</v>
      </c>
    </row>
    <row r="2553" spans="1:3" s="53" customFormat="1" ht="19.5" x14ac:dyDescent="0.2">
      <c r="A2553" s="67">
        <v>516000</v>
      </c>
      <c r="B2553" s="64" t="s">
        <v>157</v>
      </c>
      <c r="C2553" s="106">
        <f t="shared" ref="C2553" si="346">C2554</f>
        <v>1500</v>
      </c>
    </row>
    <row r="2554" spans="1:3" s="53" customFormat="1" x14ac:dyDescent="0.2">
      <c r="A2554" s="66">
        <v>516100</v>
      </c>
      <c r="B2554" s="62" t="s">
        <v>157</v>
      </c>
      <c r="C2554" s="63">
        <v>1500</v>
      </c>
    </row>
    <row r="2555" spans="1:3" s="65" customFormat="1" ht="19.5" x14ac:dyDescent="0.2">
      <c r="A2555" s="67">
        <v>630000</v>
      </c>
      <c r="B2555" s="64" t="s">
        <v>184</v>
      </c>
      <c r="C2555" s="106">
        <f>0+C2556</f>
        <v>22000</v>
      </c>
    </row>
    <row r="2556" spans="1:3" s="65" customFormat="1" ht="19.5" x14ac:dyDescent="0.2">
      <c r="A2556" s="67">
        <v>638000</v>
      </c>
      <c r="B2556" s="64" t="s">
        <v>121</v>
      </c>
      <c r="C2556" s="106">
        <f t="shared" ref="C2556" si="347">C2557</f>
        <v>22000</v>
      </c>
    </row>
    <row r="2557" spans="1:3" s="53" customFormat="1" x14ac:dyDescent="0.2">
      <c r="A2557" s="66">
        <v>638100</v>
      </c>
      <c r="B2557" s="62" t="s">
        <v>189</v>
      </c>
      <c r="C2557" s="63">
        <v>22000</v>
      </c>
    </row>
    <row r="2558" spans="1:3" s="53" customFormat="1" x14ac:dyDescent="0.2">
      <c r="A2558" s="108"/>
      <c r="B2558" s="102" t="s">
        <v>222</v>
      </c>
      <c r="C2558" s="107">
        <f>C2533+C2548+C2555</f>
        <v>1560000</v>
      </c>
    </row>
    <row r="2559" spans="1:3" s="53" customFormat="1" x14ac:dyDescent="0.2">
      <c r="A2559" s="93"/>
      <c r="B2559" s="55"/>
      <c r="C2559" s="94"/>
    </row>
    <row r="2560" spans="1:3" s="53" customFormat="1" x14ac:dyDescent="0.2">
      <c r="A2560" s="70"/>
      <c r="B2560" s="55"/>
      <c r="C2560" s="105"/>
    </row>
    <row r="2561" spans="1:3" s="53" customFormat="1" ht="19.5" x14ac:dyDescent="0.2">
      <c r="A2561" s="66" t="s">
        <v>622</v>
      </c>
      <c r="B2561" s="64"/>
      <c r="C2561" s="105"/>
    </row>
    <row r="2562" spans="1:3" s="53" customFormat="1" ht="19.5" x14ac:dyDescent="0.2">
      <c r="A2562" s="66" t="s">
        <v>235</v>
      </c>
      <c r="B2562" s="64"/>
      <c r="C2562" s="105"/>
    </row>
    <row r="2563" spans="1:3" s="53" customFormat="1" ht="19.5" x14ac:dyDescent="0.2">
      <c r="A2563" s="66" t="s">
        <v>384</v>
      </c>
      <c r="B2563" s="64"/>
      <c r="C2563" s="105"/>
    </row>
    <row r="2564" spans="1:3" s="53" customFormat="1" ht="19.5" x14ac:dyDescent="0.2">
      <c r="A2564" s="66" t="s">
        <v>514</v>
      </c>
      <c r="B2564" s="64"/>
      <c r="C2564" s="105"/>
    </row>
    <row r="2565" spans="1:3" s="53" customFormat="1" x14ac:dyDescent="0.2">
      <c r="A2565" s="66"/>
      <c r="B2565" s="57"/>
      <c r="C2565" s="94"/>
    </row>
    <row r="2566" spans="1:3" s="53" customFormat="1" ht="19.5" x14ac:dyDescent="0.2">
      <c r="A2566" s="67">
        <v>410000</v>
      </c>
      <c r="B2566" s="59" t="s">
        <v>83</v>
      </c>
      <c r="C2566" s="106">
        <f t="shared" ref="C2566" si="348">C2567+C2572</f>
        <v>838300</v>
      </c>
    </row>
    <row r="2567" spans="1:3" s="53" customFormat="1" ht="19.5" x14ac:dyDescent="0.2">
      <c r="A2567" s="67">
        <v>411000</v>
      </c>
      <c r="B2567" s="59" t="s">
        <v>194</v>
      </c>
      <c r="C2567" s="106">
        <f t="shared" ref="C2567" si="349">SUM(C2568:C2571)</f>
        <v>691000</v>
      </c>
    </row>
    <row r="2568" spans="1:3" s="53" customFormat="1" x14ac:dyDescent="0.2">
      <c r="A2568" s="66">
        <v>411100</v>
      </c>
      <c r="B2568" s="62" t="s">
        <v>84</v>
      </c>
      <c r="C2568" s="63">
        <v>620000</v>
      </c>
    </row>
    <row r="2569" spans="1:3" s="53" customFormat="1" x14ac:dyDescent="0.2">
      <c r="A2569" s="66">
        <v>411200</v>
      </c>
      <c r="B2569" s="62" t="s">
        <v>207</v>
      </c>
      <c r="C2569" s="63">
        <v>28100</v>
      </c>
    </row>
    <row r="2570" spans="1:3" s="53" customFormat="1" ht="37.5" x14ac:dyDescent="0.2">
      <c r="A2570" s="66">
        <v>411300</v>
      </c>
      <c r="B2570" s="62" t="s">
        <v>85</v>
      </c>
      <c r="C2570" s="63">
        <v>29999.999999999993</v>
      </c>
    </row>
    <row r="2571" spans="1:3" s="53" customFormat="1" x14ac:dyDescent="0.2">
      <c r="A2571" s="66">
        <v>411400</v>
      </c>
      <c r="B2571" s="62" t="s">
        <v>86</v>
      </c>
      <c r="C2571" s="63">
        <v>12900</v>
      </c>
    </row>
    <row r="2572" spans="1:3" s="53" customFormat="1" ht="19.5" x14ac:dyDescent="0.2">
      <c r="A2572" s="67">
        <v>412000</v>
      </c>
      <c r="B2572" s="64" t="s">
        <v>199</v>
      </c>
      <c r="C2572" s="106">
        <f>SUM(C2573:C2580)</f>
        <v>147300</v>
      </c>
    </row>
    <row r="2573" spans="1:3" s="53" customFormat="1" x14ac:dyDescent="0.2">
      <c r="A2573" s="66">
        <v>412200</v>
      </c>
      <c r="B2573" s="62" t="s">
        <v>208</v>
      </c>
      <c r="C2573" s="63">
        <v>100000</v>
      </c>
    </row>
    <row r="2574" spans="1:3" s="53" customFormat="1" x14ac:dyDescent="0.2">
      <c r="A2574" s="66">
        <v>412300</v>
      </c>
      <c r="B2574" s="62" t="s">
        <v>88</v>
      </c>
      <c r="C2574" s="63">
        <v>10000</v>
      </c>
    </row>
    <row r="2575" spans="1:3" s="53" customFormat="1" x14ac:dyDescent="0.2">
      <c r="A2575" s="66">
        <v>412500</v>
      </c>
      <c r="B2575" s="62" t="s">
        <v>90</v>
      </c>
      <c r="C2575" s="63">
        <v>1799.9999999999998</v>
      </c>
    </row>
    <row r="2576" spans="1:3" s="53" customFormat="1" x14ac:dyDescent="0.2">
      <c r="A2576" s="66">
        <v>412600</v>
      </c>
      <c r="B2576" s="62" t="s">
        <v>209</v>
      </c>
      <c r="C2576" s="63">
        <v>1600</v>
      </c>
    </row>
    <row r="2577" spans="1:3" s="53" customFormat="1" x14ac:dyDescent="0.2">
      <c r="A2577" s="66">
        <v>412700</v>
      </c>
      <c r="B2577" s="62" t="s">
        <v>196</v>
      </c>
      <c r="C2577" s="63">
        <v>30000</v>
      </c>
    </row>
    <row r="2578" spans="1:3" s="53" customFormat="1" x14ac:dyDescent="0.2">
      <c r="A2578" s="66">
        <v>412900</v>
      </c>
      <c r="B2578" s="100" t="s">
        <v>305</v>
      </c>
      <c r="C2578" s="63">
        <v>2000</v>
      </c>
    </row>
    <row r="2579" spans="1:3" s="53" customFormat="1" x14ac:dyDescent="0.2">
      <c r="A2579" s="66">
        <v>412900</v>
      </c>
      <c r="B2579" s="100" t="s">
        <v>306</v>
      </c>
      <c r="C2579" s="63">
        <v>1300</v>
      </c>
    </row>
    <row r="2580" spans="1:3" s="53" customFormat="1" x14ac:dyDescent="0.2">
      <c r="A2580" s="66">
        <v>412900</v>
      </c>
      <c r="B2580" s="62" t="s">
        <v>289</v>
      </c>
      <c r="C2580" s="63">
        <v>600</v>
      </c>
    </row>
    <row r="2581" spans="1:3" s="65" customFormat="1" ht="19.5" x14ac:dyDescent="0.2">
      <c r="A2581" s="67">
        <v>510000</v>
      </c>
      <c r="B2581" s="64" t="s">
        <v>146</v>
      </c>
      <c r="C2581" s="106">
        <f t="shared" ref="C2581" si="350">C2582</f>
        <v>1100</v>
      </c>
    </row>
    <row r="2582" spans="1:3" s="65" customFormat="1" ht="19.5" x14ac:dyDescent="0.2">
      <c r="A2582" s="67">
        <v>511000</v>
      </c>
      <c r="B2582" s="64" t="s">
        <v>147</v>
      </c>
      <c r="C2582" s="106">
        <f t="shared" ref="C2582" si="351">SUM(C2583:C2584)</f>
        <v>1100</v>
      </c>
    </row>
    <row r="2583" spans="1:3" s="53" customFormat="1" x14ac:dyDescent="0.2">
      <c r="A2583" s="66">
        <v>511200</v>
      </c>
      <c r="B2583" s="62" t="s">
        <v>149</v>
      </c>
      <c r="C2583" s="63">
        <v>100</v>
      </c>
    </row>
    <row r="2584" spans="1:3" s="53" customFormat="1" x14ac:dyDescent="0.2">
      <c r="A2584" s="66">
        <v>511300</v>
      </c>
      <c r="B2584" s="62" t="s">
        <v>150</v>
      </c>
      <c r="C2584" s="63">
        <v>1000</v>
      </c>
    </row>
    <row r="2585" spans="1:3" s="53" customFormat="1" x14ac:dyDescent="0.2">
      <c r="A2585" s="108"/>
      <c r="B2585" s="102" t="s">
        <v>222</v>
      </c>
      <c r="C2585" s="107">
        <f>C2566+C2581+0</f>
        <v>839400</v>
      </c>
    </row>
    <row r="2586" spans="1:3" s="53" customFormat="1" x14ac:dyDescent="0.2">
      <c r="A2586" s="93"/>
      <c r="B2586" s="55"/>
      <c r="C2586" s="94"/>
    </row>
    <row r="2587" spans="1:3" s="53" customFormat="1" x14ac:dyDescent="0.2">
      <c r="A2587" s="70"/>
      <c r="B2587" s="55"/>
      <c r="C2587" s="105"/>
    </row>
    <row r="2588" spans="1:3" s="53" customFormat="1" ht="19.5" x14ac:dyDescent="0.2">
      <c r="A2588" s="66" t="s">
        <v>623</v>
      </c>
      <c r="B2588" s="64"/>
      <c r="C2588" s="105"/>
    </row>
    <row r="2589" spans="1:3" s="53" customFormat="1" ht="19.5" x14ac:dyDescent="0.2">
      <c r="A2589" s="66" t="s">
        <v>235</v>
      </c>
      <c r="B2589" s="64"/>
      <c r="C2589" s="105"/>
    </row>
    <row r="2590" spans="1:3" s="53" customFormat="1" ht="19.5" x14ac:dyDescent="0.2">
      <c r="A2590" s="66" t="s">
        <v>385</v>
      </c>
      <c r="B2590" s="64"/>
      <c r="C2590" s="105"/>
    </row>
    <row r="2591" spans="1:3" s="53" customFormat="1" ht="19.5" x14ac:dyDescent="0.2">
      <c r="A2591" s="66" t="s">
        <v>514</v>
      </c>
      <c r="B2591" s="64"/>
      <c r="C2591" s="105"/>
    </row>
    <row r="2592" spans="1:3" s="53" customFormat="1" x14ac:dyDescent="0.2">
      <c r="A2592" s="66"/>
      <c r="B2592" s="57"/>
      <c r="C2592" s="94"/>
    </row>
    <row r="2593" spans="1:3" s="53" customFormat="1" ht="19.5" x14ac:dyDescent="0.2">
      <c r="A2593" s="67">
        <v>410000</v>
      </c>
      <c r="B2593" s="59" t="s">
        <v>83</v>
      </c>
      <c r="C2593" s="106">
        <f t="shared" ref="C2593" si="352">C2594+C2599</f>
        <v>2145100</v>
      </c>
    </row>
    <row r="2594" spans="1:3" s="53" customFormat="1" ht="19.5" x14ac:dyDescent="0.2">
      <c r="A2594" s="67">
        <v>411000</v>
      </c>
      <c r="B2594" s="59" t="s">
        <v>194</v>
      </c>
      <c r="C2594" s="106">
        <f t="shared" ref="C2594" si="353">SUM(C2595:C2598)</f>
        <v>1629500</v>
      </c>
    </row>
    <row r="2595" spans="1:3" s="53" customFormat="1" x14ac:dyDescent="0.2">
      <c r="A2595" s="66">
        <v>411100</v>
      </c>
      <c r="B2595" s="62" t="s">
        <v>84</v>
      </c>
      <c r="C2595" s="63">
        <v>1450000</v>
      </c>
    </row>
    <row r="2596" spans="1:3" s="53" customFormat="1" x14ac:dyDescent="0.2">
      <c r="A2596" s="66">
        <v>411200</v>
      </c>
      <c r="B2596" s="62" t="s">
        <v>207</v>
      </c>
      <c r="C2596" s="63">
        <v>72800</v>
      </c>
    </row>
    <row r="2597" spans="1:3" s="53" customFormat="1" ht="37.5" x14ac:dyDescent="0.2">
      <c r="A2597" s="66">
        <v>411300</v>
      </c>
      <c r="B2597" s="62" t="s">
        <v>85</v>
      </c>
      <c r="C2597" s="63">
        <v>70000</v>
      </c>
    </row>
    <row r="2598" spans="1:3" s="53" customFormat="1" x14ac:dyDescent="0.2">
      <c r="A2598" s="66">
        <v>411400</v>
      </c>
      <c r="B2598" s="62" t="s">
        <v>86</v>
      </c>
      <c r="C2598" s="63">
        <v>36700</v>
      </c>
    </row>
    <row r="2599" spans="1:3" s="53" customFormat="1" ht="19.5" x14ac:dyDescent="0.2">
      <c r="A2599" s="67">
        <v>412000</v>
      </c>
      <c r="B2599" s="64" t="s">
        <v>199</v>
      </c>
      <c r="C2599" s="106">
        <f>SUM(C2600:C2607)</f>
        <v>515600</v>
      </c>
    </row>
    <row r="2600" spans="1:3" s="53" customFormat="1" x14ac:dyDescent="0.2">
      <c r="A2600" s="66">
        <v>412200</v>
      </c>
      <c r="B2600" s="62" t="s">
        <v>208</v>
      </c>
      <c r="C2600" s="63">
        <v>250000</v>
      </c>
    </row>
    <row r="2601" spans="1:3" s="53" customFormat="1" x14ac:dyDescent="0.2">
      <c r="A2601" s="66">
        <v>412300</v>
      </c>
      <c r="B2601" s="62" t="s">
        <v>88</v>
      </c>
      <c r="C2601" s="63">
        <v>23000</v>
      </c>
    </row>
    <row r="2602" spans="1:3" s="53" customFormat="1" x14ac:dyDescent="0.2">
      <c r="A2602" s="66">
        <v>412500</v>
      </c>
      <c r="B2602" s="62" t="s">
        <v>90</v>
      </c>
      <c r="C2602" s="63">
        <v>3799.9999999999995</v>
      </c>
    </row>
    <row r="2603" spans="1:3" s="53" customFormat="1" x14ac:dyDescent="0.2">
      <c r="A2603" s="66">
        <v>412600</v>
      </c>
      <c r="B2603" s="62" t="s">
        <v>209</v>
      </c>
      <c r="C2603" s="63">
        <v>2700.0000000000005</v>
      </c>
    </row>
    <row r="2604" spans="1:3" s="53" customFormat="1" x14ac:dyDescent="0.2">
      <c r="A2604" s="66">
        <v>412700</v>
      </c>
      <c r="B2604" s="62" t="s">
        <v>196</v>
      </c>
      <c r="C2604" s="63">
        <v>220000</v>
      </c>
    </row>
    <row r="2605" spans="1:3" s="53" customFormat="1" x14ac:dyDescent="0.2">
      <c r="A2605" s="66">
        <v>412900</v>
      </c>
      <c r="B2605" s="100" t="s">
        <v>305</v>
      </c>
      <c r="C2605" s="63">
        <v>10000</v>
      </c>
    </row>
    <row r="2606" spans="1:3" s="53" customFormat="1" x14ac:dyDescent="0.2">
      <c r="A2606" s="66">
        <v>412900</v>
      </c>
      <c r="B2606" s="100" t="s">
        <v>306</v>
      </c>
      <c r="C2606" s="63">
        <v>3100</v>
      </c>
    </row>
    <row r="2607" spans="1:3" s="53" customFormat="1" x14ac:dyDescent="0.2">
      <c r="A2607" s="66">
        <v>412900</v>
      </c>
      <c r="B2607" s="62" t="s">
        <v>289</v>
      </c>
      <c r="C2607" s="63">
        <v>3000.0000000000027</v>
      </c>
    </row>
    <row r="2608" spans="1:3" s="53" customFormat="1" ht="19.5" x14ac:dyDescent="0.2">
      <c r="A2608" s="67">
        <v>510000</v>
      </c>
      <c r="B2608" s="64" t="s">
        <v>146</v>
      </c>
      <c r="C2608" s="106">
        <f>C2609+0</f>
        <v>10000</v>
      </c>
    </row>
    <row r="2609" spans="1:3" s="53" customFormat="1" ht="19.5" x14ac:dyDescent="0.2">
      <c r="A2609" s="67">
        <v>511000</v>
      </c>
      <c r="B2609" s="64" t="s">
        <v>147</v>
      </c>
      <c r="C2609" s="106">
        <f>SUM(C2610:C2610)</f>
        <v>10000</v>
      </c>
    </row>
    <row r="2610" spans="1:3" s="53" customFormat="1" x14ac:dyDescent="0.2">
      <c r="A2610" s="66">
        <v>511300</v>
      </c>
      <c r="B2610" s="62" t="s">
        <v>150</v>
      </c>
      <c r="C2610" s="63">
        <v>10000</v>
      </c>
    </row>
    <row r="2611" spans="1:3" s="65" customFormat="1" ht="19.5" x14ac:dyDescent="0.2">
      <c r="A2611" s="67">
        <v>630000</v>
      </c>
      <c r="B2611" s="64" t="s">
        <v>184</v>
      </c>
      <c r="C2611" s="106">
        <f>0+C2612</f>
        <v>10000</v>
      </c>
    </row>
    <row r="2612" spans="1:3" s="65" customFormat="1" ht="19.5" x14ac:dyDescent="0.2">
      <c r="A2612" s="67">
        <v>638000</v>
      </c>
      <c r="B2612" s="64" t="s">
        <v>121</v>
      </c>
      <c r="C2612" s="106">
        <f t="shared" ref="C2612" si="354">C2613</f>
        <v>10000</v>
      </c>
    </row>
    <row r="2613" spans="1:3" s="53" customFormat="1" x14ac:dyDescent="0.2">
      <c r="A2613" s="66">
        <v>638100</v>
      </c>
      <c r="B2613" s="62" t="s">
        <v>189</v>
      </c>
      <c r="C2613" s="63">
        <v>10000</v>
      </c>
    </row>
    <row r="2614" spans="1:3" s="53" customFormat="1" x14ac:dyDescent="0.2">
      <c r="A2614" s="108"/>
      <c r="B2614" s="102" t="s">
        <v>222</v>
      </c>
      <c r="C2614" s="107">
        <f>C2593+C2608+C2611</f>
        <v>2165100</v>
      </c>
    </row>
    <row r="2615" spans="1:3" s="53" customFormat="1" x14ac:dyDescent="0.2">
      <c r="A2615" s="93"/>
      <c r="B2615" s="55"/>
      <c r="C2615" s="94"/>
    </row>
    <row r="2616" spans="1:3" s="53" customFormat="1" x14ac:dyDescent="0.2">
      <c r="A2616" s="70"/>
      <c r="B2616" s="55"/>
      <c r="C2616" s="105"/>
    </row>
    <row r="2617" spans="1:3" s="53" customFormat="1" ht="19.5" x14ac:dyDescent="0.2">
      <c r="A2617" s="66" t="s">
        <v>624</v>
      </c>
      <c r="B2617" s="64"/>
      <c r="C2617" s="105"/>
    </row>
    <row r="2618" spans="1:3" s="53" customFormat="1" ht="19.5" x14ac:dyDescent="0.2">
      <c r="A2618" s="66" t="s">
        <v>235</v>
      </c>
      <c r="B2618" s="64"/>
      <c r="C2618" s="105"/>
    </row>
    <row r="2619" spans="1:3" s="53" customFormat="1" ht="19.5" x14ac:dyDescent="0.2">
      <c r="A2619" s="66" t="s">
        <v>386</v>
      </c>
      <c r="B2619" s="64"/>
      <c r="C2619" s="105"/>
    </row>
    <row r="2620" spans="1:3" s="53" customFormat="1" ht="19.5" x14ac:dyDescent="0.2">
      <c r="A2620" s="66" t="s">
        <v>514</v>
      </c>
      <c r="B2620" s="64"/>
      <c r="C2620" s="105"/>
    </row>
    <row r="2621" spans="1:3" s="53" customFormat="1" x14ac:dyDescent="0.2">
      <c r="A2621" s="66"/>
      <c r="B2621" s="57"/>
      <c r="C2621" s="94"/>
    </row>
    <row r="2622" spans="1:3" s="53" customFormat="1" ht="19.5" x14ac:dyDescent="0.2">
      <c r="A2622" s="67">
        <v>410000</v>
      </c>
      <c r="B2622" s="59" t="s">
        <v>83</v>
      </c>
      <c r="C2622" s="106">
        <f t="shared" ref="C2622" si="355">C2623+C2628</f>
        <v>1023800</v>
      </c>
    </row>
    <row r="2623" spans="1:3" s="53" customFormat="1" ht="19.5" x14ac:dyDescent="0.2">
      <c r="A2623" s="67">
        <v>411000</v>
      </c>
      <c r="B2623" s="59" t="s">
        <v>194</v>
      </c>
      <c r="C2623" s="106">
        <f t="shared" ref="C2623" si="356">SUM(C2624:C2627)</f>
        <v>811100</v>
      </c>
    </row>
    <row r="2624" spans="1:3" s="53" customFormat="1" x14ac:dyDescent="0.2">
      <c r="A2624" s="66">
        <v>411100</v>
      </c>
      <c r="B2624" s="62" t="s">
        <v>84</v>
      </c>
      <c r="C2624" s="63">
        <v>740000</v>
      </c>
    </row>
    <row r="2625" spans="1:3" s="53" customFormat="1" x14ac:dyDescent="0.2">
      <c r="A2625" s="66">
        <v>411200</v>
      </c>
      <c r="B2625" s="62" t="s">
        <v>207</v>
      </c>
      <c r="C2625" s="63">
        <v>28600</v>
      </c>
    </row>
    <row r="2626" spans="1:3" s="53" customFormat="1" ht="37.5" x14ac:dyDescent="0.2">
      <c r="A2626" s="66">
        <v>411300</v>
      </c>
      <c r="B2626" s="62" t="s">
        <v>85</v>
      </c>
      <c r="C2626" s="63">
        <v>23600</v>
      </c>
    </row>
    <row r="2627" spans="1:3" s="53" customFormat="1" x14ac:dyDescent="0.2">
      <c r="A2627" s="66">
        <v>411400</v>
      </c>
      <c r="B2627" s="62" t="s">
        <v>86</v>
      </c>
      <c r="C2627" s="63">
        <v>18900</v>
      </c>
    </row>
    <row r="2628" spans="1:3" s="53" customFormat="1" ht="19.5" x14ac:dyDescent="0.2">
      <c r="A2628" s="67">
        <v>412000</v>
      </c>
      <c r="B2628" s="64" t="s">
        <v>199</v>
      </c>
      <c r="C2628" s="106">
        <f t="shared" ref="C2628" si="357">SUM(C2629:C2639)</f>
        <v>212700</v>
      </c>
    </row>
    <row r="2629" spans="1:3" s="53" customFormat="1" x14ac:dyDescent="0.2">
      <c r="A2629" s="66">
        <v>412200</v>
      </c>
      <c r="B2629" s="62" t="s">
        <v>208</v>
      </c>
      <c r="C2629" s="63">
        <v>130000</v>
      </c>
    </row>
    <row r="2630" spans="1:3" s="53" customFormat="1" x14ac:dyDescent="0.2">
      <c r="A2630" s="66">
        <v>412300</v>
      </c>
      <c r="B2630" s="62" t="s">
        <v>88</v>
      </c>
      <c r="C2630" s="63">
        <v>18000</v>
      </c>
    </row>
    <row r="2631" spans="1:3" s="53" customFormat="1" x14ac:dyDescent="0.2">
      <c r="A2631" s="66">
        <v>412500</v>
      </c>
      <c r="B2631" s="62" t="s">
        <v>90</v>
      </c>
      <c r="C2631" s="63">
        <v>3400</v>
      </c>
    </row>
    <row r="2632" spans="1:3" s="53" customFormat="1" x14ac:dyDescent="0.2">
      <c r="A2632" s="66">
        <v>412600</v>
      </c>
      <c r="B2632" s="62" t="s">
        <v>209</v>
      </c>
      <c r="C2632" s="63">
        <v>900</v>
      </c>
    </row>
    <row r="2633" spans="1:3" s="53" customFormat="1" x14ac:dyDescent="0.2">
      <c r="A2633" s="66">
        <v>412700</v>
      </c>
      <c r="B2633" s="62" t="s">
        <v>196</v>
      </c>
      <c r="C2633" s="63">
        <v>55000</v>
      </c>
    </row>
    <row r="2634" spans="1:3" s="53" customFormat="1" x14ac:dyDescent="0.2">
      <c r="A2634" s="66">
        <v>412900</v>
      </c>
      <c r="B2634" s="100" t="s">
        <v>515</v>
      </c>
      <c r="C2634" s="63">
        <v>300</v>
      </c>
    </row>
    <row r="2635" spans="1:3" s="53" customFormat="1" x14ac:dyDescent="0.2">
      <c r="A2635" s="66">
        <v>412900</v>
      </c>
      <c r="B2635" s="100" t="s">
        <v>287</v>
      </c>
      <c r="C2635" s="63">
        <v>1200</v>
      </c>
    </row>
    <row r="2636" spans="1:3" s="53" customFormat="1" x14ac:dyDescent="0.2">
      <c r="A2636" s="66">
        <v>412900</v>
      </c>
      <c r="B2636" s="100" t="s">
        <v>304</v>
      </c>
      <c r="C2636" s="63">
        <v>400</v>
      </c>
    </row>
    <row r="2637" spans="1:3" s="53" customFormat="1" x14ac:dyDescent="0.2">
      <c r="A2637" s="66">
        <v>412900</v>
      </c>
      <c r="B2637" s="100" t="s">
        <v>305</v>
      </c>
      <c r="C2637" s="63">
        <v>1900</v>
      </c>
    </row>
    <row r="2638" spans="1:3" s="53" customFormat="1" x14ac:dyDescent="0.2">
      <c r="A2638" s="66">
        <v>412900</v>
      </c>
      <c r="B2638" s="100" t="s">
        <v>306</v>
      </c>
      <c r="C2638" s="63">
        <v>1100</v>
      </c>
    </row>
    <row r="2639" spans="1:3" s="53" customFormat="1" x14ac:dyDescent="0.2">
      <c r="A2639" s="66">
        <v>412900</v>
      </c>
      <c r="B2639" s="100" t="s">
        <v>289</v>
      </c>
      <c r="C2639" s="63">
        <v>500</v>
      </c>
    </row>
    <row r="2640" spans="1:3" s="65" customFormat="1" ht="19.5" x14ac:dyDescent="0.2">
      <c r="A2640" s="67">
        <v>510000</v>
      </c>
      <c r="B2640" s="64" t="s">
        <v>146</v>
      </c>
      <c r="C2640" s="106">
        <f>C2641+0</f>
        <v>10000</v>
      </c>
    </row>
    <row r="2641" spans="1:3" s="65" customFormat="1" ht="19.5" x14ac:dyDescent="0.2">
      <c r="A2641" s="67">
        <v>511000</v>
      </c>
      <c r="B2641" s="64" t="s">
        <v>147</v>
      </c>
      <c r="C2641" s="106">
        <f t="shared" ref="C2641" si="358">SUM(C2642:C2643)</f>
        <v>10000</v>
      </c>
    </row>
    <row r="2642" spans="1:3" s="53" customFormat="1" x14ac:dyDescent="0.2">
      <c r="A2642" s="66">
        <v>511200</v>
      </c>
      <c r="B2642" s="62" t="s">
        <v>149</v>
      </c>
      <c r="C2642" s="63">
        <v>5000</v>
      </c>
    </row>
    <row r="2643" spans="1:3" s="53" customFormat="1" x14ac:dyDescent="0.2">
      <c r="A2643" s="66">
        <v>511300</v>
      </c>
      <c r="B2643" s="62" t="s">
        <v>150</v>
      </c>
      <c r="C2643" s="63">
        <v>5000</v>
      </c>
    </row>
    <row r="2644" spans="1:3" s="65" customFormat="1" ht="19.5" x14ac:dyDescent="0.2">
      <c r="A2644" s="67">
        <v>630000</v>
      </c>
      <c r="B2644" s="64" t="s">
        <v>184</v>
      </c>
      <c r="C2644" s="106">
        <f>0+C2645</f>
        <v>7000</v>
      </c>
    </row>
    <row r="2645" spans="1:3" s="65" customFormat="1" ht="19.5" x14ac:dyDescent="0.2">
      <c r="A2645" s="67">
        <v>638000</v>
      </c>
      <c r="B2645" s="64" t="s">
        <v>121</v>
      </c>
      <c r="C2645" s="106">
        <f t="shared" ref="C2645" si="359">C2646</f>
        <v>7000</v>
      </c>
    </row>
    <row r="2646" spans="1:3" s="53" customFormat="1" x14ac:dyDescent="0.2">
      <c r="A2646" s="66">
        <v>638100</v>
      </c>
      <c r="B2646" s="62" t="s">
        <v>189</v>
      </c>
      <c r="C2646" s="63">
        <v>7000</v>
      </c>
    </row>
    <row r="2647" spans="1:3" s="53" customFormat="1" x14ac:dyDescent="0.2">
      <c r="A2647" s="108"/>
      <c r="B2647" s="102" t="s">
        <v>222</v>
      </c>
      <c r="C2647" s="107">
        <f>C2622+C2640+C2644</f>
        <v>1040800</v>
      </c>
    </row>
    <row r="2648" spans="1:3" s="53" customFormat="1" x14ac:dyDescent="0.2">
      <c r="A2648" s="93"/>
      <c r="B2648" s="55"/>
      <c r="C2648" s="94"/>
    </row>
    <row r="2649" spans="1:3" s="53" customFormat="1" x14ac:dyDescent="0.2">
      <c r="A2649" s="70"/>
      <c r="B2649" s="55"/>
      <c r="C2649" s="105"/>
    </row>
    <row r="2650" spans="1:3" s="53" customFormat="1" ht="19.5" x14ac:dyDescent="0.2">
      <c r="A2650" s="66" t="s">
        <v>625</v>
      </c>
      <c r="B2650" s="64"/>
      <c r="C2650" s="105"/>
    </row>
    <row r="2651" spans="1:3" s="53" customFormat="1" ht="19.5" x14ac:dyDescent="0.2">
      <c r="A2651" s="66" t="s">
        <v>235</v>
      </c>
      <c r="B2651" s="64"/>
      <c r="C2651" s="105"/>
    </row>
    <row r="2652" spans="1:3" s="53" customFormat="1" ht="19.5" x14ac:dyDescent="0.2">
      <c r="A2652" s="66" t="s">
        <v>387</v>
      </c>
      <c r="B2652" s="64"/>
      <c r="C2652" s="105"/>
    </row>
    <row r="2653" spans="1:3" s="53" customFormat="1" ht="19.5" x14ac:dyDescent="0.2">
      <c r="A2653" s="66" t="s">
        <v>514</v>
      </c>
      <c r="B2653" s="64"/>
      <c r="C2653" s="105"/>
    </row>
    <row r="2654" spans="1:3" s="53" customFormat="1" x14ac:dyDescent="0.2">
      <c r="A2654" s="66"/>
      <c r="B2654" s="57"/>
      <c r="C2654" s="94"/>
    </row>
    <row r="2655" spans="1:3" s="53" customFormat="1" ht="19.5" x14ac:dyDescent="0.2">
      <c r="A2655" s="67">
        <v>410000</v>
      </c>
      <c r="B2655" s="59" t="s">
        <v>83</v>
      </c>
      <c r="C2655" s="106">
        <f t="shared" ref="C2655" si="360">C2656+C2661</f>
        <v>1099500</v>
      </c>
    </row>
    <row r="2656" spans="1:3" s="53" customFormat="1" ht="19.5" x14ac:dyDescent="0.2">
      <c r="A2656" s="67">
        <v>411000</v>
      </c>
      <c r="B2656" s="59" t="s">
        <v>194</v>
      </c>
      <c r="C2656" s="106">
        <f t="shared" ref="C2656" si="361">SUM(C2657:C2660)</f>
        <v>912900</v>
      </c>
    </row>
    <row r="2657" spans="1:3" s="53" customFormat="1" x14ac:dyDescent="0.2">
      <c r="A2657" s="66">
        <v>411100</v>
      </c>
      <c r="B2657" s="62" t="s">
        <v>84</v>
      </c>
      <c r="C2657" s="63">
        <v>830000</v>
      </c>
    </row>
    <row r="2658" spans="1:3" s="53" customFormat="1" x14ac:dyDescent="0.2">
      <c r="A2658" s="66">
        <v>411200</v>
      </c>
      <c r="B2658" s="62" t="s">
        <v>207</v>
      </c>
      <c r="C2658" s="63">
        <v>42800</v>
      </c>
    </row>
    <row r="2659" spans="1:3" s="53" customFormat="1" ht="37.5" x14ac:dyDescent="0.2">
      <c r="A2659" s="66">
        <v>411300</v>
      </c>
      <c r="B2659" s="62" t="s">
        <v>85</v>
      </c>
      <c r="C2659" s="63">
        <v>14500</v>
      </c>
    </row>
    <row r="2660" spans="1:3" s="53" customFormat="1" x14ac:dyDescent="0.2">
      <c r="A2660" s="66">
        <v>411400</v>
      </c>
      <c r="B2660" s="62" t="s">
        <v>86</v>
      </c>
      <c r="C2660" s="63">
        <v>25600</v>
      </c>
    </row>
    <row r="2661" spans="1:3" s="53" customFormat="1" ht="19.5" x14ac:dyDescent="0.2">
      <c r="A2661" s="67">
        <v>412000</v>
      </c>
      <c r="B2661" s="64" t="s">
        <v>199</v>
      </c>
      <c r="C2661" s="106">
        <f>SUM(C2662:C2670)</f>
        <v>186599.99999999997</v>
      </c>
    </row>
    <row r="2662" spans="1:3" s="53" customFormat="1" x14ac:dyDescent="0.2">
      <c r="A2662" s="66">
        <v>412200</v>
      </c>
      <c r="B2662" s="62" t="s">
        <v>208</v>
      </c>
      <c r="C2662" s="63">
        <v>105000</v>
      </c>
    </row>
    <row r="2663" spans="1:3" s="53" customFormat="1" x14ac:dyDescent="0.2">
      <c r="A2663" s="66">
        <v>412300</v>
      </c>
      <c r="B2663" s="62" t="s">
        <v>88</v>
      </c>
      <c r="C2663" s="63">
        <v>15000</v>
      </c>
    </row>
    <row r="2664" spans="1:3" s="53" customFormat="1" x14ac:dyDescent="0.2">
      <c r="A2664" s="66">
        <v>412500</v>
      </c>
      <c r="B2664" s="62" t="s">
        <v>90</v>
      </c>
      <c r="C2664" s="63">
        <v>1500</v>
      </c>
    </row>
    <row r="2665" spans="1:3" s="53" customFormat="1" x14ac:dyDescent="0.2">
      <c r="A2665" s="66">
        <v>412600</v>
      </c>
      <c r="B2665" s="62" t="s">
        <v>209</v>
      </c>
      <c r="C2665" s="63">
        <v>1100</v>
      </c>
    </row>
    <row r="2666" spans="1:3" s="53" customFormat="1" x14ac:dyDescent="0.2">
      <c r="A2666" s="66">
        <v>412700</v>
      </c>
      <c r="B2666" s="62" t="s">
        <v>196</v>
      </c>
      <c r="C2666" s="63">
        <v>60299.999999999971</v>
      </c>
    </row>
    <row r="2667" spans="1:3" s="53" customFormat="1" x14ac:dyDescent="0.2">
      <c r="A2667" s="66">
        <v>412900</v>
      </c>
      <c r="B2667" s="100" t="s">
        <v>515</v>
      </c>
      <c r="C2667" s="63">
        <v>300</v>
      </c>
    </row>
    <row r="2668" spans="1:3" s="53" customFormat="1" x14ac:dyDescent="0.2">
      <c r="A2668" s="66">
        <v>412900</v>
      </c>
      <c r="B2668" s="100" t="s">
        <v>287</v>
      </c>
      <c r="C2668" s="63">
        <v>1499.9999999999998</v>
      </c>
    </row>
    <row r="2669" spans="1:3" s="53" customFormat="1" x14ac:dyDescent="0.2">
      <c r="A2669" s="66">
        <v>412900</v>
      </c>
      <c r="B2669" s="100" t="s">
        <v>306</v>
      </c>
      <c r="C2669" s="63">
        <v>1799.9999999999991</v>
      </c>
    </row>
    <row r="2670" spans="1:3" s="53" customFormat="1" x14ac:dyDescent="0.2">
      <c r="A2670" s="66">
        <v>412900</v>
      </c>
      <c r="B2670" s="100" t="s">
        <v>289</v>
      </c>
      <c r="C2670" s="63">
        <v>100</v>
      </c>
    </row>
    <row r="2671" spans="1:3" s="65" customFormat="1" ht="19.5" x14ac:dyDescent="0.2">
      <c r="A2671" s="67">
        <v>630000</v>
      </c>
      <c r="B2671" s="64" t="s">
        <v>184</v>
      </c>
      <c r="C2671" s="106">
        <f>0+C2672</f>
        <v>9700</v>
      </c>
    </row>
    <row r="2672" spans="1:3" s="65" customFormat="1" ht="19.5" x14ac:dyDescent="0.2">
      <c r="A2672" s="67">
        <v>638000</v>
      </c>
      <c r="B2672" s="64" t="s">
        <v>121</v>
      </c>
      <c r="C2672" s="106">
        <f t="shared" ref="C2672" si="362">C2673</f>
        <v>9700</v>
      </c>
    </row>
    <row r="2673" spans="1:3" s="53" customFormat="1" x14ac:dyDescent="0.2">
      <c r="A2673" s="66">
        <v>638100</v>
      </c>
      <c r="B2673" s="62" t="s">
        <v>189</v>
      </c>
      <c r="C2673" s="63">
        <v>9700</v>
      </c>
    </row>
    <row r="2674" spans="1:3" s="53" customFormat="1" x14ac:dyDescent="0.2">
      <c r="A2674" s="108"/>
      <c r="B2674" s="102" t="s">
        <v>222</v>
      </c>
      <c r="C2674" s="107">
        <f>C2655+0+C2671</f>
        <v>1109200</v>
      </c>
    </row>
    <row r="2675" spans="1:3" s="53" customFormat="1" x14ac:dyDescent="0.2">
      <c r="A2675" s="93"/>
      <c r="B2675" s="55"/>
      <c r="C2675" s="94"/>
    </row>
    <row r="2676" spans="1:3" s="53" customFormat="1" x14ac:dyDescent="0.2">
      <c r="A2676" s="70"/>
      <c r="B2676" s="55"/>
      <c r="C2676" s="105"/>
    </row>
    <row r="2677" spans="1:3" s="53" customFormat="1" ht="19.5" x14ac:dyDescent="0.2">
      <c r="A2677" s="66" t="s">
        <v>626</v>
      </c>
      <c r="B2677" s="64"/>
      <c r="C2677" s="105"/>
    </row>
    <row r="2678" spans="1:3" s="53" customFormat="1" ht="19.5" x14ac:dyDescent="0.2">
      <c r="A2678" s="66" t="s">
        <v>235</v>
      </c>
      <c r="B2678" s="64"/>
      <c r="C2678" s="105"/>
    </row>
    <row r="2679" spans="1:3" s="53" customFormat="1" ht="19.5" x14ac:dyDescent="0.2">
      <c r="A2679" s="66" t="s">
        <v>388</v>
      </c>
      <c r="B2679" s="64"/>
      <c r="C2679" s="105"/>
    </row>
    <row r="2680" spans="1:3" s="53" customFormat="1" ht="19.5" x14ac:dyDescent="0.2">
      <c r="A2680" s="66" t="s">
        <v>514</v>
      </c>
      <c r="B2680" s="64"/>
      <c r="C2680" s="105"/>
    </row>
    <row r="2681" spans="1:3" s="53" customFormat="1" x14ac:dyDescent="0.2">
      <c r="A2681" s="66"/>
      <c r="B2681" s="57"/>
      <c r="C2681" s="94"/>
    </row>
    <row r="2682" spans="1:3" s="53" customFormat="1" ht="19.5" x14ac:dyDescent="0.2">
      <c r="A2682" s="67">
        <v>410000</v>
      </c>
      <c r="B2682" s="59" t="s">
        <v>83</v>
      </c>
      <c r="C2682" s="106">
        <f t="shared" ref="C2682" si="363">C2683+C2688</f>
        <v>1252300</v>
      </c>
    </row>
    <row r="2683" spans="1:3" s="53" customFormat="1" ht="19.5" x14ac:dyDescent="0.2">
      <c r="A2683" s="67">
        <v>411000</v>
      </c>
      <c r="B2683" s="59" t="s">
        <v>194</v>
      </c>
      <c r="C2683" s="106">
        <f t="shared" ref="C2683" si="364">SUM(C2684:C2687)</f>
        <v>1018700</v>
      </c>
    </row>
    <row r="2684" spans="1:3" s="53" customFormat="1" x14ac:dyDescent="0.2">
      <c r="A2684" s="66">
        <v>411100</v>
      </c>
      <c r="B2684" s="62" t="s">
        <v>84</v>
      </c>
      <c r="C2684" s="63">
        <v>930400</v>
      </c>
    </row>
    <row r="2685" spans="1:3" s="53" customFormat="1" x14ac:dyDescent="0.2">
      <c r="A2685" s="66">
        <v>411200</v>
      </c>
      <c r="B2685" s="62" t="s">
        <v>207</v>
      </c>
      <c r="C2685" s="63">
        <v>39300</v>
      </c>
    </row>
    <row r="2686" spans="1:3" s="53" customFormat="1" ht="37.5" x14ac:dyDescent="0.2">
      <c r="A2686" s="66">
        <v>411300</v>
      </c>
      <c r="B2686" s="62" t="s">
        <v>85</v>
      </c>
      <c r="C2686" s="63">
        <v>23000</v>
      </c>
    </row>
    <row r="2687" spans="1:3" s="53" customFormat="1" x14ac:dyDescent="0.2">
      <c r="A2687" s="66">
        <v>411400</v>
      </c>
      <c r="B2687" s="62" t="s">
        <v>86</v>
      </c>
      <c r="C2687" s="63">
        <v>26000</v>
      </c>
    </row>
    <row r="2688" spans="1:3" s="53" customFormat="1" ht="19.5" x14ac:dyDescent="0.2">
      <c r="A2688" s="67">
        <v>412000</v>
      </c>
      <c r="B2688" s="64" t="s">
        <v>199</v>
      </c>
      <c r="C2688" s="106">
        <f>SUM(C2689:C2696)</f>
        <v>233600</v>
      </c>
    </row>
    <row r="2689" spans="1:3" s="53" customFormat="1" x14ac:dyDescent="0.2">
      <c r="A2689" s="66">
        <v>412200</v>
      </c>
      <c r="B2689" s="62" t="s">
        <v>208</v>
      </c>
      <c r="C2689" s="63">
        <v>146800</v>
      </c>
    </row>
    <row r="2690" spans="1:3" s="53" customFormat="1" x14ac:dyDescent="0.2">
      <c r="A2690" s="66">
        <v>412300</v>
      </c>
      <c r="B2690" s="62" t="s">
        <v>88</v>
      </c>
      <c r="C2690" s="63">
        <v>18000</v>
      </c>
    </row>
    <row r="2691" spans="1:3" s="53" customFormat="1" x14ac:dyDescent="0.2">
      <c r="A2691" s="66">
        <v>412500</v>
      </c>
      <c r="B2691" s="62" t="s">
        <v>90</v>
      </c>
      <c r="C2691" s="63">
        <v>3000</v>
      </c>
    </row>
    <row r="2692" spans="1:3" s="53" customFormat="1" x14ac:dyDescent="0.2">
      <c r="A2692" s="66">
        <v>412600</v>
      </c>
      <c r="B2692" s="62" t="s">
        <v>209</v>
      </c>
      <c r="C2692" s="63">
        <v>2500</v>
      </c>
    </row>
    <row r="2693" spans="1:3" s="53" customFormat="1" x14ac:dyDescent="0.2">
      <c r="A2693" s="66">
        <v>412700</v>
      </c>
      <c r="B2693" s="62" t="s">
        <v>196</v>
      </c>
      <c r="C2693" s="63">
        <v>59199.999999999993</v>
      </c>
    </row>
    <row r="2694" spans="1:3" s="53" customFormat="1" x14ac:dyDescent="0.2">
      <c r="A2694" s="66">
        <v>412900</v>
      </c>
      <c r="B2694" s="62" t="s">
        <v>305</v>
      </c>
      <c r="C2694" s="63">
        <v>600</v>
      </c>
    </row>
    <row r="2695" spans="1:3" s="53" customFormat="1" x14ac:dyDescent="0.2">
      <c r="A2695" s="66">
        <v>412900</v>
      </c>
      <c r="B2695" s="100" t="s">
        <v>306</v>
      </c>
      <c r="C2695" s="63">
        <v>2500</v>
      </c>
    </row>
    <row r="2696" spans="1:3" s="53" customFormat="1" x14ac:dyDescent="0.2">
      <c r="A2696" s="66">
        <v>412900</v>
      </c>
      <c r="B2696" s="100" t="s">
        <v>289</v>
      </c>
      <c r="C2696" s="63">
        <v>1000</v>
      </c>
    </row>
    <row r="2697" spans="1:3" s="65" customFormat="1" ht="19.5" x14ac:dyDescent="0.2">
      <c r="A2697" s="67">
        <v>510000</v>
      </c>
      <c r="B2697" s="64" t="s">
        <v>146</v>
      </c>
      <c r="C2697" s="106">
        <f t="shared" ref="C2697" si="365">C2698</f>
        <v>4000</v>
      </c>
    </row>
    <row r="2698" spans="1:3" s="65" customFormat="1" ht="19.5" x14ac:dyDescent="0.2">
      <c r="A2698" s="67">
        <v>511000</v>
      </c>
      <c r="B2698" s="64" t="s">
        <v>147</v>
      </c>
      <c r="C2698" s="106">
        <f t="shared" ref="C2698" si="366">C2700+C2699</f>
        <v>4000</v>
      </c>
    </row>
    <row r="2699" spans="1:3" s="53" customFormat="1" x14ac:dyDescent="0.2">
      <c r="A2699" s="66">
        <v>511200</v>
      </c>
      <c r="B2699" s="62" t="s">
        <v>149</v>
      </c>
      <c r="C2699" s="63">
        <v>1000</v>
      </c>
    </row>
    <row r="2700" spans="1:3" s="53" customFormat="1" x14ac:dyDescent="0.2">
      <c r="A2700" s="66">
        <v>511300</v>
      </c>
      <c r="B2700" s="62" t="s">
        <v>150</v>
      </c>
      <c r="C2700" s="63">
        <v>3000</v>
      </c>
    </row>
    <row r="2701" spans="1:3" s="65" customFormat="1" ht="19.5" x14ac:dyDescent="0.2">
      <c r="A2701" s="67">
        <v>630000</v>
      </c>
      <c r="B2701" s="64" t="s">
        <v>184</v>
      </c>
      <c r="C2701" s="106">
        <f>0+C2702</f>
        <v>25500</v>
      </c>
    </row>
    <row r="2702" spans="1:3" s="65" customFormat="1" ht="19.5" x14ac:dyDescent="0.2">
      <c r="A2702" s="67">
        <v>638000</v>
      </c>
      <c r="B2702" s="64" t="s">
        <v>121</v>
      </c>
      <c r="C2702" s="106">
        <f t="shared" ref="C2702" si="367">C2703</f>
        <v>25500</v>
      </c>
    </row>
    <row r="2703" spans="1:3" s="53" customFormat="1" x14ac:dyDescent="0.2">
      <c r="A2703" s="66">
        <v>638100</v>
      </c>
      <c r="B2703" s="62" t="s">
        <v>189</v>
      </c>
      <c r="C2703" s="63">
        <v>25500</v>
      </c>
    </row>
    <row r="2704" spans="1:3" s="53" customFormat="1" x14ac:dyDescent="0.2">
      <c r="A2704" s="108"/>
      <c r="B2704" s="102" t="s">
        <v>222</v>
      </c>
      <c r="C2704" s="107">
        <f>C2682+C2697+C2701</f>
        <v>1281800</v>
      </c>
    </row>
    <row r="2705" spans="1:3" s="53" customFormat="1" x14ac:dyDescent="0.2">
      <c r="A2705" s="93"/>
      <c r="B2705" s="55"/>
      <c r="C2705" s="94"/>
    </row>
    <row r="2706" spans="1:3" s="53" customFormat="1" x14ac:dyDescent="0.2">
      <c r="A2706" s="70"/>
      <c r="B2706" s="55"/>
      <c r="C2706" s="105"/>
    </row>
    <row r="2707" spans="1:3" s="53" customFormat="1" ht="19.5" x14ac:dyDescent="0.2">
      <c r="A2707" s="66" t="s">
        <v>627</v>
      </c>
      <c r="B2707" s="64"/>
      <c r="C2707" s="105"/>
    </row>
    <row r="2708" spans="1:3" s="53" customFormat="1" ht="19.5" x14ac:dyDescent="0.2">
      <c r="A2708" s="66" t="s">
        <v>235</v>
      </c>
      <c r="B2708" s="64"/>
      <c r="C2708" s="105"/>
    </row>
    <row r="2709" spans="1:3" s="53" customFormat="1" ht="19.5" x14ac:dyDescent="0.2">
      <c r="A2709" s="66" t="s">
        <v>389</v>
      </c>
      <c r="B2709" s="64"/>
      <c r="C2709" s="105"/>
    </row>
    <row r="2710" spans="1:3" s="53" customFormat="1" ht="19.5" x14ac:dyDescent="0.2">
      <c r="A2710" s="66" t="s">
        <v>514</v>
      </c>
      <c r="B2710" s="64"/>
      <c r="C2710" s="105"/>
    </row>
    <row r="2711" spans="1:3" s="53" customFormat="1" x14ac:dyDescent="0.2">
      <c r="A2711" s="66"/>
      <c r="B2711" s="57"/>
      <c r="C2711" s="94"/>
    </row>
    <row r="2712" spans="1:3" s="53" customFormat="1" ht="19.5" x14ac:dyDescent="0.2">
      <c r="A2712" s="67">
        <v>410000</v>
      </c>
      <c r="B2712" s="59" t="s">
        <v>83</v>
      </c>
      <c r="C2712" s="106">
        <f t="shared" ref="C2712" si="368">C2713+C2718</f>
        <v>2303100</v>
      </c>
    </row>
    <row r="2713" spans="1:3" s="53" customFormat="1" ht="19.5" x14ac:dyDescent="0.2">
      <c r="A2713" s="67">
        <v>411000</v>
      </c>
      <c r="B2713" s="59" t="s">
        <v>194</v>
      </c>
      <c r="C2713" s="106">
        <f t="shared" ref="C2713" si="369">SUM(C2714:C2717)</f>
        <v>1681000</v>
      </c>
    </row>
    <row r="2714" spans="1:3" s="53" customFormat="1" x14ac:dyDescent="0.2">
      <c r="A2714" s="66">
        <v>411100</v>
      </c>
      <c r="B2714" s="62" t="s">
        <v>84</v>
      </c>
      <c r="C2714" s="63">
        <v>1550000</v>
      </c>
    </row>
    <row r="2715" spans="1:3" s="53" customFormat="1" x14ac:dyDescent="0.2">
      <c r="A2715" s="66">
        <v>411200</v>
      </c>
      <c r="B2715" s="62" t="s">
        <v>207</v>
      </c>
      <c r="C2715" s="63">
        <v>80000</v>
      </c>
    </row>
    <row r="2716" spans="1:3" s="53" customFormat="1" ht="37.5" x14ac:dyDescent="0.2">
      <c r="A2716" s="66">
        <v>411300</v>
      </c>
      <c r="B2716" s="62" t="s">
        <v>85</v>
      </c>
      <c r="C2716" s="63">
        <v>25000</v>
      </c>
    </row>
    <row r="2717" spans="1:3" s="53" customFormat="1" x14ac:dyDescent="0.2">
      <c r="A2717" s="66">
        <v>411400</v>
      </c>
      <c r="B2717" s="62" t="s">
        <v>86</v>
      </c>
      <c r="C2717" s="63">
        <v>26000.000000000011</v>
      </c>
    </row>
    <row r="2718" spans="1:3" s="53" customFormat="1" ht="19.5" x14ac:dyDescent="0.2">
      <c r="A2718" s="67">
        <v>412000</v>
      </c>
      <c r="B2718" s="64" t="s">
        <v>199</v>
      </c>
      <c r="C2718" s="106">
        <f>SUM(C2719:C2727)</f>
        <v>622100</v>
      </c>
    </row>
    <row r="2719" spans="1:3" s="53" customFormat="1" x14ac:dyDescent="0.2">
      <c r="A2719" s="21">
        <v>412100</v>
      </c>
      <c r="B2719" s="62" t="s">
        <v>87</v>
      </c>
      <c r="C2719" s="63">
        <v>48000</v>
      </c>
    </row>
    <row r="2720" spans="1:3" s="53" customFormat="1" x14ac:dyDescent="0.2">
      <c r="A2720" s="66">
        <v>412200</v>
      </c>
      <c r="B2720" s="62" t="s">
        <v>208</v>
      </c>
      <c r="C2720" s="63">
        <v>430000</v>
      </c>
    </row>
    <row r="2721" spans="1:3" s="53" customFormat="1" x14ac:dyDescent="0.2">
      <c r="A2721" s="66">
        <v>412300</v>
      </c>
      <c r="B2721" s="62" t="s">
        <v>88</v>
      </c>
      <c r="C2721" s="63">
        <v>25000</v>
      </c>
    </row>
    <row r="2722" spans="1:3" s="53" customFormat="1" x14ac:dyDescent="0.2">
      <c r="A2722" s="66">
        <v>412500</v>
      </c>
      <c r="B2722" s="62" t="s">
        <v>90</v>
      </c>
      <c r="C2722" s="63">
        <v>8000</v>
      </c>
    </row>
    <row r="2723" spans="1:3" s="53" customFormat="1" x14ac:dyDescent="0.2">
      <c r="A2723" s="66">
        <v>412600</v>
      </c>
      <c r="B2723" s="62" t="s">
        <v>209</v>
      </c>
      <c r="C2723" s="63">
        <v>3000</v>
      </c>
    </row>
    <row r="2724" spans="1:3" s="53" customFormat="1" x14ac:dyDescent="0.2">
      <c r="A2724" s="66">
        <v>412700</v>
      </c>
      <c r="B2724" s="62" t="s">
        <v>196</v>
      </c>
      <c r="C2724" s="63">
        <v>100000</v>
      </c>
    </row>
    <row r="2725" spans="1:3" s="53" customFormat="1" x14ac:dyDescent="0.2">
      <c r="A2725" s="66">
        <v>412900</v>
      </c>
      <c r="B2725" s="62" t="s">
        <v>287</v>
      </c>
      <c r="C2725" s="63">
        <v>4500</v>
      </c>
    </row>
    <row r="2726" spans="1:3" s="53" customFormat="1" x14ac:dyDescent="0.2">
      <c r="A2726" s="66">
        <v>412900</v>
      </c>
      <c r="B2726" s="100" t="s">
        <v>305</v>
      </c>
      <c r="C2726" s="63">
        <v>600</v>
      </c>
    </row>
    <row r="2727" spans="1:3" s="53" customFormat="1" x14ac:dyDescent="0.2">
      <c r="A2727" s="66">
        <v>412900</v>
      </c>
      <c r="B2727" s="62" t="s">
        <v>306</v>
      </c>
      <c r="C2727" s="63">
        <v>3000</v>
      </c>
    </row>
    <row r="2728" spans="1:3" s="53" customFormat="1" ht="19.5" x14ac:dyDescent="0.2">
      <c r="A2728" s="67">
        <v>510000</v>
      </c>
      <c r="B2728" s="64" t="s">
        <v>146</v>
      </c>
      <c r="C2728" s="106">
        <f t="shared" ref="C2728" si="370">C2729</f>
        <v>5000</v>
      </c>
    </row>
    <row r="2729" spans="1:3" s="53" customFormat="1" ht="19.5" x14ac:dyDescent="0.2">
      <c r="A2729" s="67">
        <v>511000</v>
      </c>
      <c r="B2729" s="64" t="s">
        <v>147</v>
      </c>
      <c r="C2729" s="106">
        <f>SUM(C2730:C2730)</f>
        <v>5000</v>
      </c>
    </row>
    <row r="2730" spans="1:3" s="53" customFormat="1" x14ac:dyDescent="0.2">
      <c r="A2730" s="66">
        <v>511300</v>
      </c>
      <c r="B2730" s="62" t="s">
        <v>150</v>
      </c>
      <c r="C2730" s="63">
        <v>5000</v>
      </c>
    </row>
    <row r="2731" spans="1:3" s="65" customFormat="1" ht="19.5" x14ac:dyDescent="0.2">
      <c r="A2731" s="67">
        <v>630000</v>
      </c>
      <c r="B2731" s="64" t="s">
        <v>184</v>
      </c>
      <c r="C2731" s="106">
        <f>0+C2732</f>
        <v>6500</v>
      </c>
    </row>
    <row r="2732" spans="1:3" s="65" customFormat="1" ht="19.5" x14ac:dyDescent="0.2">
      <c r="A2732" s="67">
        <v>638000</v>
      </c>
      <c r="B2732" s="64" t="s">
        <v>121</v>
      </c>
      <c r="C2732" s="106">
        <f t="shared" ref="C2732" si="371">C2733</f>
        <v>6500</v>
      </c>
    </row>
    <row r="2733" spans="1:3" s="53" customFormat="1" x14ac:dyDescent="0.2">
      <c r="A2733" s="66">
        <v>638100</v>
      </c>
      <c r="B2733" s="62" t="s">
        <v>189</v>
      </c>
      <c r="C2733" s="63">
        <v>6500</v>
      </c>
    </row>
    <row r="2734" spans="1:3" s="53" customFormat="1" x14ac:dyDescent="0.2">
      <c r="A2734" s="108"/>
      <c r="B2734" s="102" t="s">
        <v>222</v>
      </c>
      <c r="C2734" s="107">
        <f>C2712+C2728+C2731</f>
        <v>2314600</v>
      </c>
    </row>
    <row r="2735" spans="1:3" s="53" customFormat="1" x14ac:dyDescent="0.2">
      <c r="A2735" s="93"/>
      <c r="B2735" s="55"/>
      <c r="C2735" s="94"/>
    </row>
    <row r="2736" spans="1:3" s="53" customFormat="1" x14ac:dyDescent="0.2">
      <c r="A2736" s="70"/>
      <c r="B2736" s="55"/>
      <c r="C2736" s="105"/>
    </row>
    <row r="2737" spans="1:3" s="53" customFormat="1" ht="19.5" x14ac:dyDescent="0.2">
      <c r="A2737" s="66" t="s">
        <v>628</v>
      </c>
      <c r="B2737" s="64"/>
      <c r="C2737" s="105"/>
    </row>
    <row r="2738" spans="1:3" s="53" customFormat="1" ht="19.5" x14ac:dyDescent="0.2">
      <c r="A2738" s="66" t="s">
        <v>235</v>
      </c>
      <c r="B2738" s="64"/>
      <c r="C2738" s="105"/>
    </row>
    <row r="2739" spans="1:3" s="53" customFormat="1" ht="19.5" x14ac:dyDescent="0.2">
      <c r="A2739" s="66" t="s">
        <v>390</v>
      </c>
      <c r="B2739" s="64"/>
      <c r="C2739" s="105"/>
    </row>
    <row r="2740" spans="1:3" s="53" customFormat="1" ht="19.5" x14ac:dyDescent="0.2">
      <c r="A2740" s="66" t="s">
        <v>514</v>
      </c>
      <c r="B2740" s="64"/>
      <c r="C2740" s="105"/>
    </row>
    <row r="2741" spans="1:3" s="53" customFormat="1" x14ac:dyDescent="0.2">
      <c r="A2741" s="66"/>
      <c r="B2741" s="57"/>
      <c r="C2741" s="94"/>
    </row>
    <row r="2742" spans="1:3" s="53" customFormat="1" ht="19.5" x14ac:dyDescent="0.2">
      <c r="A2742" s="67">
        <v>410000</v>
      </c>
      <c r="B2742" s="59" t="s">
        <v>83</v>
      </c>
      <c r="C2742" s="106">
        <f>C2743+C2748+0</f>
        <v>833300</v>
      </c>
    </row>
    <row r="2743" spans="1:3" s="53" customFormat="1" ht="19.5" x14ac:dyDescent="0.2">
      <c r="A2743" s="67">
        <v>411000</v>
      </c>
      <c r="B2743" s="59" t="s">
        <v>194</v>
      </c>
      <c r="C2743" s="106">
        <f t="shared" ref="C2743" si="372">SUM(C2744:C2747)</f>
        <v>683900</v>
      </c>
    </row>
    <row r="2744" spans="1:3" s="53" customFormat="1" x14ac:dyDescent="0.2">
      <c r="A2744" s="66">
        <v>411100</v>
      </c>
      <c r="B2744" s="62" t="s">
        <v>84</v>
      </c>
      <c r="C2744" s="63">
        <v>596700</v>
      </c>
    </row>
    <row r="2745" spans="1:3" s="53" customFormat="1" x14ac:dyDescent="0.2">
      <c r="A2745" s="66">
        <v>411200</v>
      </c>
      <c r="B2745" s="62" t="s">
        <v>207</v>
      </c>
      <c r="C2745" s="63">
        <v>32000</v>
      </c>
    </row>
    <row r="2746" spans="1:3" s="53" customFormat="1" ht="37.5" x14ac:dyDescent="0.2">
      <c r="A2746" s="66">
        <v>411300</v>
      </c>
      <c r="B2746" s="62" t="s">
        <v>85</v>
      </c>
      <c r="C2746" s="63">
        <v>35200</v>
      </c>
    </row>
    <row r="2747" spans="1:3" s="53" customFormat="1" x14ac:dyDescent="0.2">
      <c r="A2747" s="66">
        <v>411400</v>
      </c>
      <c r="B2747" s="62" t="s">
        <v>86</v>
      </c>
      <c r="C2747" s="63">
        <v>20000</v>
      </c>
    </row>
    <row r="2748" spans="1:3" s="53" customFormat="1" ht="19.5" x14ac:dyDescent="0.2">
      <c r="A2748" s="67">
        <v>412000</v>
      </c>
      <c r="B2748" s="64" t="s">
        <v>199</v>
      </c>
      <c r="C2748" s="106">
        <f>SUM(C2749:C2758)</f>
        <v>149400</v>
      </c>
    </row>
    <row r="2749" spans="1:3" s="53" customFormat="1" x14ac:dyDescent="0.2">
      <c r="A2749" s="66">
        <v>412200</v>
      </c>
      <c r="B2749" s="62" t="s">
        <v>208</v>
      </c>
      <c r="C2749" s="63">
        <v>96000</v>
      </c>
    </row>
    <row r="2750" spans="1:3" s="53" customFormat="1" x14ac:dyDescent="0.2">
      <c r="A2750" s="66">
        <v>412300</v>
      </c>
      <c r="B2750" s="62" t="s">
        <v>88</v>
      </c>
      <c r="C2750" s="63">
        <v>11000</v>
      </c>
    </row>
    <row r="2751" spans="1:3" s="53" customFormat="1" x14ac:dyDescent="0.2">
      <c r="A2751" s="66">
        <v>412500</v>
      </c>
      <c r="B2751" s="62" t="s">
        <v>90</v>
      </c>
      <c r="C2751" s="63">
        <v>2400</v>
      </c>
    </row>
    <row r="2752" spans="1:3" s="53" customFormat="1" x14ac:dyDescent="0.2">
      <c r="A2752" s="66">
        <v>412600</v>
      </c>
      <c r="B2752" s="62" t="s">
        <v>209</v>
      </c>
      <c r="C2752" s="63">
        <v>1500</v>
      </c>
    </row>
    <row r="2753" spans="1:3" s="53" customFormat="1" x14ac:dyDescent="0.2">
      <c r="A2753" s="66">
        <v>412700</v>
      </c>
      <c r="B2753" s="62" t="s">
        <v>196</v>
      </c>
      <c r="C2753" s="63">
        <v>32000</v>
      </c>
    </row>
    <row r="2754" spans="1:3" s="53" customFormat="1" x14ac:dyDescent="0.2">
      <c r="A2754" s="66">
        <v>412900</v>
      </c>
      <c r="B2754" s="62" t="s">
        <v>515</v>
      </c>
      <c r="C2754" s="63">
        <v>300</v>
      </c>
    </row>
    <row r="2755" spans="1:3" s="53" customFormat="1" x14ac:dyDescent="0.2">
      <c r="A2755" s="66">
        <v>412900</v>
      </c>
      <c r="B2755" s="62" t="s">
        <v>287</v>
      </c>
      <c r="C2755" s="63">
        <v>999.99999999999989</v>
      </c>
    </row>
    <row r="2756" spans="1:3" s="53" customFormat="1" x14ac:dyDescent="0.2">
      <c r="A2756" s="66">
        <v>412900</v>
      </c>
      <c r="B2756" s="100" t="s">
        <v>305</v>
      </c>
      <c r="C2756" s="63">
        <v>700</v>
      </c>
    </row>
    <row r="2757" spans="1:3" s="53" customFormat="1" x14ac:dyDescent="0.2">
      <c r="A2757" s="66">
        <v>412900</v>
      </c>
      <c r="B2757" s="62" t="s">
        <v>306</v>
      </c>
      <c r="C2757" s="63">
        <v>1500</v>
      </c>
    </row>
    <row r="2758" spans="1:3" s="53" customFormat="1" x14ac:dyDescent="0.2">
      <c r="A2758" s="66">
        <v>412900</v>
      </c>
      <c r="B2758" s="62" t="s">
        <v>289</v>
      </c>
      <c r="C2758" s="63">
        <v>3000</v>
      </c>
    </row>
    <row r="2759" spans="1:3" s="53" customFormat="1" ht="19.5" x14ac:dyDescent="0.2">
      <c r="A2759" s="67">
        <v>510000</v>
      </c>
      <c r="B2759" s="64" t="s">
        <v>146</v>
      </c>
      <c r="C2759" s="106">
        <f>C2760+0</f>
        <v>7000</v>
      </c>
    </row>
    <row r="2760" spans="1:3" s="53" customFormat="1" ht="19.5" x14ac:dyDescent="0.2">
      <c r="A2760" s="67">
        <v>511000</v>
      </c>
      <c r="B2760" s="64" t="s">
        <v>147</v>
      </c>
      <c r="C2760" s="106">
        <f t="shared" ref="C2760" si="373">SUM(C2761:C2762)</f>
        <v>7000</v>
      </c>
    </row>
    <row r="2761" spans="1:3" s="53" customFormat="1" x14ac:dyDescent="0.2">
      <c r="A2761" s="66">
        <v>511200</v>
      </c>
      <c r="B2761" s="62" t="s">
        <v>149</v>
      </c>
      <c r="C2761" s="63">
        <v>2000</v>
      </c>
    </row>
    <row r="2762" spans="1:3" s="53" customFormat="1" x14ac:dyDescent="0.2">
      <c r="A2762" s="66">
        <v>511300</v>
      </c>
      <c r="B2762" s="62" t="s">
        <v>150</v>
      </c>
      <c r="C2762" s="63">
        <v>5000</v>
      </c>
    </row>
    <row r="2763" spans="1:3" s="65" customFormat="1" ht="19.5" x14ac:dyDescent="0.2">
      <c r="A2763" s="67">
        <v>630000</v>
      </c>
      <c r="B2763" s="64" t="s">
        <v>184</v>
      </c>
      <c r="C2763" s="106">
        <f>0+C2764</f>
        <v>16100</v>
      </c>
    </row>
    <row r="2764" spans="1:3" s="65" customFormat="1" ht="19.5" x14ac:dyDescent="0.2">
      <c r="A2764" s="67">
        <v>638000</v>
      </c>
      <c r="B2764" s="64" t="s">
        <v>121</v>
      </c>
      <c r="C2764" s="106">
        <f t="shared" ref="C2764" si="374">C2765</f>
        <v>16100</v>
      </c>
    </row>
    <row r="2765" spans="1:3" s="53" customFormat="1" x14ac:dyDescent="0.2">
      <c r="A2765" s="66">
        <v>638100</v>
      </c>
      <c r="B2765" s="62" t="s">
        <v>189</v>
      </c>
      <c r="C2765" s="63">
        <v>16100</v>
      </c>
    </row>
    <row r="2766" spans="1:3" s="53" customFormat="1" x14ac:dyDescent="0.2">
      <c r="A2766" s="108"/>
      <c r="B2766" s="102" t="s">
        <v>222</v>
      </c>
      <c r="C2766" s="107">
        <f>C2742+C2759+C2763</f>
        <v>856400</v>
      </c>
    </row>
    <row r="2767" spans="1:3" s="53" customFormat="1" x14ac:dyDescent="0.2">
      <c r="A2767" s="93"/>
      <c r="B2767" s="55"/>
      <c r="C2767" s="94"/>
    </row>
    <row r="2768" spans="1:3" s="53" customFormat="1" x14ac:dyDescent="0.2">
      <c r="A2768" s="70"/>
      <c r="B2768" s="55"/>
      <c r="C2768" s="105"/>
    </row>
    <row r="2769" spans="1:3" s="53" customFormat="1" ht="19.5" x14ac:dyDescent="0.2">
      <c r="A2769" s="66" t="s">
        <v>629</v>
      </c>
      <c r="B2769" s="64"/>
      <c r="C2769" s="105"/>
    </row>
    <row r="2770" spans="1:3" s="53" customFormat="1" ht="19.5" x14ac:dyDescent="0.2">
      <c r="A2770" s="66" t="s">
        <v>235</v>
      </c>
      <c r="B2770" s="64"/>
      <c r="C2770" s="105"/>
    </row>
    <row r="2771" spans="1:3" s="53" customFormat="1" ht="19.5" x14ac:dyDescent="0.2">
      <c r="A2771" s="66" t="s">
        <v>391</v>
      </c>
      <c r="B2771" s="64"/>
      <c r="C2771" s="105"/>
    </row>
    <row r="2772" spans="1:3" s="53" customFormat="1" ht="19.5" x14ac:dyDescent="0.2">
      <c r="A2772" s="66" t="s">
        <v>514</v>
      </c>
      <c r="B2772" s="64"/>
      <c r="C2772" s="105"/>
    </row>
    <row r="2773" spans="1:3" s="53" customFormat="1" x14ac:dyDescent="0.2">
      <c r="A2773" s="66"/>
      <c r="B2773" s="57"/>
      <c r="C2773" s="94"/>
    </row>
    <row r="2774" spans="1:3" s="53" customFormat="1" ht="19.5" x14ac:dyDescent="0.2">
      <c r="A2774" s="67">
        <v>410000</v>
      </c>
      <c r="B2774" s="59" t="s">
        <v>83</v>
      </c>
      <c r="C2774" s="106">
        <f t="shared" ref="C2774" si="375">C2775+C2780</f>
        <v>862399.99999999977</v>
      </c>
    </row>
    <row r="2775" spans="1:3" s="53" customFormat="1" ht="19.5" x14ac:dyDescent="0.2">
      <c r="A2775" s="67">
        <v>411000</v>
      </c>
      <c r="B2775" s="59" t="s">
        <v>194</v>
      </c>
      <c r="C2775" s="106">
        <f t="shared" ref="C2775" si="376">SUM(C2776:C2779)</f>
        <v>660599.99999999977</v>
      </c>
    </row>
    <row r="2776" spans="1:3" s="53" customFormat="1" x14ac:dyDescent="0.2">
      <c r="A2776" s="66">
        <v>411100</v>
      </c>
      <c r="B2776" s="62" t="s">
        <v>84</v>
      </c>
      <c r="C2776" s="63">
        <v>599999.99999999977</v>
      </c>
    </row>
    <row r="2777" spans="1:3" s="53" customFormat="1" x14ac:dyDescent="0.2">
      <c r="A2777" s="66">
        <v>411200</v>
      </c>
      <c r="B2777" s="62" t="s">
        <v>207</v>
      </c>
      <c r="C2777" s="63">
        <v>34500</v>
      </c>
    </row>
    <row r="2778" spans="1:3" s="53" customFormat="1" ht="37.5" x14ac:dyDescent="0.2">
      <c r="A2778" s="66">
        <v>411300</v>
      </c>
      <c r="B2778" s="62" t="s">
        <v>85</v>
      </c>
      <c r="C2778" s="63">
        <v>7500</v>
      </c>
    </row>
    <row r="2779" spans="1:3" s="53" customFormat="1" x14ac:dyDescent="0.2">
      <c r="A2779" s="66">
        <v>411400</v>
      </c>
      <c r="B2779" s="62" t="s">
        <v>86</v>
      </c>
      <c r="C2779" s="63">
        <v>18600.000000000004</v>
      </c>
    </row>
    <row r="2780" spans="1:3" s="53" customFormat="1" ht="19.5" x14ac:dyDescent="0.2">
      <c r="A2780" s="67">
        <v>412000</v>
      </c>
      <c r="B2780" s="64" t="s">
        <v>199</v>
      </c>
      <c r="C2780" s="106">
        <f>SUM(C2781:C2787)</f>
        <v>201800</v>
      </c>
    </row>
    <row r="2781" spans="1:3" s="53" customFormat="1" x14ac:dyDescent="0.2">
      <c r="A2781" s="66">
        <v>412200</v>
      </c>
      <c r="B2781" s="62" t="s">
        <v>208</v>
      </c>
      <c r="C2781" s="63">
        <v>128000</v>
      </c>
    </row>
    <row r="2782" spans="1:3" s="53" customFormat="1" x14ac:dyDescent="0.2">
      <c r="A2782" s="66">
        <v>412300</v>
      </c>
      <c r="B2782" s="62" t="s">
        <v>88</v>
      </c>
      <c r="C2782" s="63">
        <v>24300</v>
      </c>
    </row>
    <row r="2783" spans="1:3" s="53" customFormat="1" x14ac:dyDescent="0.2">
      <c r="A2783" s="66">
        <v>412500</v>
      </c>
      <c r="B2783" s="62" t="s">
        <v>90</v>
      </c>
      <c r="C2783" s="63">
        <v>6500</v>
      </c>
    </row>
    <row r="2784" spans="1:3" s="53" customFormat="1" x14ac:dyDescent="0.2">
      <c r="A2784" s="66">
        <v>412600</v>
      </c>
      <c r="B2784" s="62" t="s">
        <v>209</v>
      </c>
      <c r="C2784" s="63">
        <v>2500</v>
      </c>
    </row>
    <row r="2785" spans="1:3" s="53" customFormat="1" x14ac:dyDescent="0.2">
      <c r="A2785" s="66">
        <v>412700</v>
      </c>
      <c r="B2785" s="62" t="s">
        <v>196</v>
      </c>
      <c r="C2785" s="63">
        <v>38000</v>
      </c>
    </row>
    <row r="2786" spans="1:3" s="53" customFormat="1" x14ac:dyDescent="0.2">
      <c r="A2786" s="66">
        <v>412900</v>
      </c>
      <c r="B2786" s="100" t="s">
        <v>305</v>
      </c>
      <c r="C2786" s="63">
        <v>700</v>
      </c>
    </row>
    <row r="2787" spans="1:3" s="53" customFormat="1" x14ac:dyDescent="0.2">
      <c r="A2787" s="66">
        <v>412900</v>
      </c>
      <c r="B2787" s="100" t="s">
        <v>306</v>
      </c>
      <c r="C2787" s="63">
        <v>1800</v>
      </c>
    </row>
    <row r="2788" spans="1:3" s="65" customFormat="1" ht="19.5" x14ac:dyDescent="0.2">
      <c r="A2788" s="67">
        <v>510000</v>
      </c>
      <c r="B2788" s="64" t="s">
        <v>146</v>
      </c>
      <c r="C2788" s="106">
        <f t="shared" ref="C2788" si="377">C2789</f>
        <v>4000</v>
      </c>
    </row>
    <row r="2789" spans="1:3" s="65" customFormat="1" ht="19.5" x14ac:dyDescent="0.2">
      <c r="A2789" s="67">
        <v>511000</v>
      </c>
      <c r="B2789" s="64" t="s">
        <v>147</v>
      </c>
      <c r="C2789" s="106">
        <f t="shared" ref="C2789" si="378">SUM(C2790:C2791)</f>
        <v>4000</v>
      </c>
    </row>
    <row r="2790" spans="1:3" s="53" customFormat="1" x14ac:dyDescent="0.2">
      <c r="A2790" s="66">
        <v>511200</v>
      </c>
      <c r="B2790" s="62" t="s">
        <v>149</v>
      </c>
      <c r="C2790" s="63">
        <v>1000</v>
      </c>
    </row>
    <row r="2791" spans="1:3" s="53" customFormat="1" x14ac:dyDescent="0.2">
      <c r="A2791" s="66">
        <v>511300</v>
      </c>
      <c r="B2791" s="62" t="s">
        <v>150</v>
      </c>
      <c r="C2791" s="63">
        <v>3000</v>
      </c>
    </row>
    <row r="2792" spans="1:3" s="65" customFormat="1" ht="19.5" x14ac:dyDescent="0.2">
      <c r="A2792" s="67">
        <v>630000</v>
      </c>
      <c r="B2792" s="64" t="s">
        <v>184</v>
      </c>
      <c r="C2792" s="106">
        <f>0+C2793</f>
        <v>5300</v>
      </c>
    </row>
    <row r="2793" spans="1:3" s="65" customFormat="1" ht="19.5" x14ac:dyDescent="0.2">
      <c r="A2793" s="67">
        <v>638000</v>
      </c>
      <c r="B2793" s="64" t="s">
        <v>121</v>
      </c>
      <c r="C2793" s="106">
        <f t="shared" ref="C2793" si="379">C2794</f>
        <v>5300</v>
      </c>
    </row>
    <row r="2794" spans="1:3" s="53" customFormat="1" x14ac:dyDescent="0.2">
      <c r="A2794" s="66">
        <v>638100</v>
      </c>
      <c r="B2794" s="62" t="s">
        <v>189</v>
      </c>
      <c r="C2794" s="63">
        <v>5300</v>
      </c>
    </row>
    <row r="2795" spans="1:3" s="53" customFormat="1" x14ac:dyDescent="0.2">
      <c r="A2795" s="108"/>
      <c r="B2795" s="102" t="s">
        <v>222</v>
      </c>
      <c r="C2795" s="107">
        <f>C2774+C2788+C2792</f>
        <v>871699.99999999977</v>
      </c>
    </row>
    <row r="2796" spans="1:3" s="53" customFormat="1" x14ac:dyDescent="0.2">
      <c r="A2796" s="93"/>
      <c r="B2796" s="55"/>
      <c r="C2796" s="94"/>
    </row>
    <row r="2797" spans="1:3" s="53" customFormat="1" x14ac:dyDescent="0.2">
      <c r="A2797" s="70"/>
      <c r="B2797" s="55"/>
      <c r="C2797" s="105"/>
    </row>
    <row r="2798" spans="1:3" s="53" customFormat="1" ht="19.5" x14ac:dyDescent="0.2">
      <c r="A2798" s="66" t="s">
        <v>630</v>
      </c>
      <c r="B2798" s="64"/>
      <c r="C2798" s="105"/>
    </row>
    <row r="2799" spans="1:3" s="53" customFormat="1" ht="19.5" x14ac:dyDescent="0.2">
      <c r="A2799" s="66" t="s">
        <v>235</v>
      </c>
      <c r="B2799" s="64"/>
      <c r="C2799" s="105"/>
    </row>
    <row r="2800" spans="1:3" s="53" customFormat="1" ht="19.5" x14ac:dyDescent="0.2">
      <c r="A2800" s="66" t="s">
        <v>392</v>
      </c>
      <c r="B2800" s="64"/>
      <c r="C2800" s="105"/>
    </row>
    <row r="2801" spans="1:3" s="53" customFormat="1" ht="19.5" x14ac:dyDescent="0.2">
      <c r="A2801" s="66" t="s">
        <v>514</v>
      </c>
      <c r="B2801" s="64"/>
      <c r="C2801" s="105"/>
    </row>
    <row r="2802" spans="1:3" s="53" customFormat="1" x14ac:dyDescent="0.2">
      <c r="A2802" s="66"/>
      <c r="B2802" s="57"/>
      <c r="C2802" s="94"/>
    </row>
    <row r="2803" spans="1:3" s="53" customFormat="1" ht="19.5" x14ac:dyDescent="0.2">
      <c r="A2803" s="67">
        <v>410000</v>
      </c>
      <c r="B2803" s="59" t="s">
        <v>83</v>
      </c>
      <c r="C2803" s="106">
        <f>C2804+C2809+C2818</f>
        <v>716600</v>
      </c>
    </row>
    <row r="2804" spans="1:3" s="53" customFormat="1" ht="19.5" x14ac:dyDescent="0.2">
      <c r="A2804" s="67">
        <v>411000</v>
      </c>
      <c r="B2804" s="59" t="s">
        <v>194</v>
      </c>
      <c r="C2804" s="106">
        <f t="shared" ref="C2804" si="380">SUM(C2805:C2808)</f>
        <v>590400</v>
      </c>
    </row>
    <row r="2805" spans="1:3" s="53" customFormat="1" x14ac:dyDescent="0.2">
      <c r="A2805" s="66">
        <v>411100</v>
      </c>
      <c r="B2805" s="62" t="s">
        <v>84</v>
      </c>
      <c r="C2805" s="63">
        <v>535200</v>
      </c>
    </row>
    <row r="2806" spans="1:3" s="53" customFormat="1" x14ac:dyDescent="0.2">
      <c r="A2806" s="66">
        <v>411200</v>
      </c>
      <c r="B2806" s="62" t="s">
        <v>207</v>
      </c>
      <c r="C2806" s="63">
        <v>24200</v>
      </c>
    </row>
    <row r="2807" spans="1:3" s="53" customFormat="1" ht="37.5" x14ac:dyDescent="0.2">
      <c r="A2807" s="66">
        <v>411300</v>
      </c>
      <c r="B2807" s="62" t="s">
        <v>85</v>
      </c>
      <c r="C2807" s="63">
        <v>11799.999999999998</v>
      </c>
    </row>
    <row r="2808" spans="1:3" s="53" customFormat="1" x14ac:dyDescent="0.2">
      <c r="A2808" s="66">
        <v>411400</v>
      </c>
      <c r="B2808" s="62" t="s">
        <v>86</v>
      </c>
      <c r="C2808" s="63">
        <v>19200</v>
      </c>
    </row>
    <row r="2809" spans="1:3" s="53" customFormat="1" ht="19.5" x14ac:dyDescent="0.2">
      <c r="A2809" s="67">
        <v>412000</v>
      </c>
      <c r="B2809" s="64" t="s">
        <v>199</v>
      </c>
      <c r="C2809" s="106">
        <f>SUM(C2810:C2817)</f>
        <v>125700</v>
      </c>
    </row>
    <row r="2810" spans="1:3" s="53" customFormat="1" x14ac:dyDescent="0.2">
      <c r="A2810" s="66">
        <v>412200</v>
      </c>
      <c r="B2810" s="62" t="s">
        <v>208</v>
      </c>
      <c r="C2810" s="63">
        <v>85000</v>
      </c>
    </row>
    <row r="2811" spans="1:3" s="53" customFormat="1" x14ac:dyDescent="0.2">
      <c r="A2811" s="66">
        <v>412300</v>
      </c>
      <c r="B2811" s="62" t="s">
        <v>88</v>
      </c>
      <c r="C2811" s="63">
        <v>10000</v>
      </c>
    </row>
    <row r="2812" spans="1:3" s="53" customFormat="1" x14ac:dyDescent="0.2">
      <c r="A2812" s="66">
        <v>412500</v>
      </c>
      <c r="B2812" s="62" t="s">
        <v>90</v>
      </c>
      <c r="C2812" s="63">
        <v>3000</v>
      </c>
    </row>
    <row r="2813" spans="1:3" s="53" customFormat="1" x14ac:dyDescent="0.2">
      <c r="A2813" s="66">
        <v>412600</v>
      </c>
      <c r="B2813" s="62" t="s">
        <v>209</v>
      </c>
      <c r="C2813" s="63">
        <v>4000</v>
      </c>
    </row>
    <row r="2814" spans="1:3" s="53" customFormat="1" x14ac:dyDescent="0.2">
      <c r="A2814" s="66">
        <v>412700</v>
      </c>
      <c r="B2814" s="62" t="s">
        <v>196</v>
      </c>
      <c r="C2814" s="63">
        <v>20000</v>
      </c>
    </row>
    <row r="2815" spans="1:3" s="53" customFormat="1" x14ac:dyDescent="0.2">
      <c r="A2815" s="66">
        <v>412900</v>
      </c>
      <c r="B2815" s="100" t="s">
        <v>287</v>
      </c>
      <c r="C2815" s="63">
        <v>1000</v>
      </c>
    </row>
    <row r="2816" spans="1:3" s="53" customFormat="1" x14ac:dyDescent="0.2">
      <c r="A2816" s="66">
        <v>412900</v>
      </c>
      <c r="B2816" s="100" t="s">
        <v>305</v>
      </c>
      <c r="C2816" s="63">
        <v>1500</v>
      </c>
    </row>
    <row r="2817" spans="1:3" s="53" customFormat="1" x14ac:dyDescent="0.2">
      <c r="A2817" s="66">
        <v>412900</v>
      </c>
      <c r="B2817" s="100" t="s">
        <v>306</v>
      </c>
      <c r="C2817" s="63">
        <v>1200</v>
      </c>
    </row>
    <row r="2818" spans="1:3" s="65" customFormat="1" ht="19.5" x14ac:dyDescent="0.2">
      <c r="A2818" s="67">
        <v>413000</v>
      </c>
      <c r="B2818" s="64" t="s">
        <v>200</v>
      </c>
      <c r="C2818" s="106">
        <f t="shared" ref="C2818" si="381">C2819</f>
        <v>500</v>
      </c>
    </row>
    <row r="2819" spans="1:3" s="53" customFormat="1" x14ac:dyDescent="0.2">
      <c r="A2819" s="66">
        <v>413900</v>
      </c>
      <c r="B2819" s="62" t="s">
        <v>95</v>
      </c>
      <c r="C2819" s="63">
        <v>500</v>
      </c>
    </row>
    <row r="2820" spans="1:3" s="65" customFormat="1" ht="19.5" x14ac:dyDescent="0.2">
      <c r="A2820" s="67">
        <v>510000</v>
      </c>
      <c r="B2820" s="64" t="s">
        <v>146</v>
      </c>
      <c r="C2820" s="106">
        <f t="shared" ref="C2820:C2821" si="382">C2821</f>
        <v>7000</v>
      </c>
    </row>
    <row r="2821" spans="1:3" s="65" customFormat="1" ht="19.5" x14ac:dyDescent="0.2">
      <c r="A2821" s="67">
        <v>511000</v>
      </c>
      <c r="B2821" s="64" t="s">
        <v>147</v>
      </c>
      <c r="C2821" s="106">
        <f t="shared" si="382"/>
        <v>7000</v>
      </c>
    </row>
    <row r="2822" spans="1:3" s="53" customFormat="1" x14ac:dyDescent="0.2">
      <c r="A2822" s="66">
        <v>511300</v>
      </c>
      <c r="B2822" s="62" t="s">
        <v>150</v>
      </c>
      <c r="C2822" s="63">
        <v>7000</v>
      </c>
    </row>
    <row r="2823" spans="1:3" s="65" customFormat="1" ht="19.5" x14ac:dyDescent="0.2">
      <c r="A2823" s="67">
        <v>630000</v>
      </c>
      <c r="B2823" s="64" t="s">
        <v>184</v>
      </c>
      <c r="C2823" s="106">
        <f>0+C2824</f>
        <v>26000</v>
      </c>
    </row>
    <row r="2824" spans="1:3" s="65" customFormat="1" ht="19.5" x14ac:dyDescent="0.2">
      <c r="A2824" s="67">
        <v>638000</v>
      </c>
      <c r="B2824" s="64" t="s">
        <v>121</v>
      </c>
      <c r="C2824" s="106">
        <f t="shared" ref="C2824" si="383">C2825</f>
        <v>26000</v>
      </c>
    </row>
    <row r="2825" spans="1:3" s="53" customFormat="1" x14ac:dyDescent="0.2">
      <c r="A2825" s="66">
        <v>638100</v>
      </c>
      <c r="B2825" s="62" t="s">
        <v>189</v>
      </c>
      <c r="C2825" s="63">
        <v>26000</v>
      </c>
    </row>
    <row r="2826" spans="1:3" s="53" customFormat="1" x14ac:dyDescent="0.2">
      <c r="A2826" s="108"/>
      <c r="B2826" s="102" t="s">
        <v>222</v>
      </c>
      <c r="C2826" s="107">
        <f>C2803+C2820+C2823</f>
        <v>749600</v>
      </c>
    </row>
    <row r="2827" spans="1:3" s="53" customFormat="1" x14ac:dyDescent="0.2">
      <c r="A2827" s="93"/>
      <c r="B2827" s="55"/>
      <c r="C2827" s="94"/>
    </row>
    <row r="2828" spans="1:3" s="53" customFormat="1" x14ac:dyDescent="0.2">
      <c r="A2828" s="93"/>
      <c r="B2828" s="55"/>
      <c r="C2828" s="94"/>
    </row>
    <row r="2829" spans="1:3" s="53" customFormat="1" ht="19.5" x14ac:dyDescent="0.2">
      <c r="A2829" s="66" t="s">
        <v>631</v>
      </c>
      <c r="B2829" s="64"/>
      <c r="C2829" s="94"/>
    </row>
    <row r="2830" spans="1:3" s="53" customFormat="1" ht="19.5" x14ac:dyDescent="0.2">
      <c r="A2830" s="66" t="s">
        <v>235</v>
      </c>
      <c r="B2830" s="64"/>
      <c r="C2830" s="94"/>
    </row>
    <row r="2831" spans="1:3" s="53" customFormat="1" ht="19.5" x14ac:dyDescent="0.2">
      <c r="A2831" s="66" t="s">
        <v>393</v>
      </c>
      <c r="B2831" s="64"/>
      <c r="C2831" s="94"/>
    </row>
    <row r="2832" spans="1:3" s="53" customFormat="1" ht="19.5" x14ac:dyDescent="0.2">
      <c r="A2832" s="66" t="s">
        <v>514</v>
      </c>
      <c r="B2832" s="64"/>
      <c r="C2832" s="94"/>
    </row>
    <row r="2833" spans="1:3" s="53" customFormat="1" x14ac:dyDescent="0.2">
      <c r="A2833" s="66"/>
      <c r="B2833" s="57"/>
      <c r="C2833" s="94"/>
    </row>
    <row r="2834" spans="1:3" s="53" customFormat="1" ht="19.5" x14ac:dyDescent="0.2">
      <c r="A2834" s="67">
        <v>410000</v>
      </c>
      <c r="B2834" s="59" t="s">
        <v>83</v>
      </c>
      <c r="C2834" s="106">
        <f t="shared" ref="C2834" si="384">C2835+C2840</f>
        <v>769800</v>
      </c>
    </row>
    <row r="2835" spans="1:3" s="53" customFormat="1" ht="19.5" x14ac:dyDescent="0.2">
      <c r="A2835" s="67">
        <v>411000</v>
      </c>
      <c r="B2835" s="59" t="s">
        <v>194</v>
      </c>
      <c r="C2835" s="106">
        <f t="shared" ref="C2835" si="385">SUM(C2836:C2839)</f>
        <v>635600</v>
      </c>
    </row>
    <row r="2836" spans="1:3" s="53" customFormat="1" x14ac:dyDescent="0.2">
      <c r="A2836" s="66">
        <v>411100</v>
      </c>
      <c r="B2836" s="62" t="s">
        <v>84</v>
      </c>
      <c r="C2836" s="63">
        <v>580000</v>
      </c>
    </row>
    <row r="2837" spans="1:3" s="53" customFormat="1" x14ac:dyDescent="0.2">
      <c r="A2837" s="66">
        <v>411200</v>
      </c>
      <c r="B2837" s="62" t="s">
        <v>207</v>
      </c>
      <c r="C2837" s="63">
        <v>31100</v>
      </c>
    </row>
    <row r="2838" spans="1:3" s="53" customFormat="1" ht="37.5" x14ac:dyDescent="0.2">
      <c r="A2838" s="66">
        <v>411300</v>
      </c>
      <c r="B2838" s="62" t="s">
        <v>85</v>
      </c>
      <c r="C2838" s="63">
        <v>17999.999999999996</v>
      </c>
    </row>
    <row r="2839" spans="1:3" s="53" customFormat="1" x14ac:dyDescent="0.2">
      <c r="A2839" s="66">
        <v>411400</v>
      </c>
      <c r="B2839" s="62" t="s">
        <v>86</v>
      </c>
      <c r="C2839" s="63">
        <v>6500</v>
      </c>
    </row>
    <row r="2840" spans="1:3" s="65" customFormat="1" ht="19.5" x14ac:dyDescent="0.2">
      <c r="A2840" s="67">
        <v>412000</v>
      </c>
      <c r="B2840" s="64" t="s">
        <v>199</v>
      </c>
      <c r="C2840" s="106">
        <f>SUM(C2841:C2849)</f>
        <v>134200</v>
      </c>
    </row>
    <row r="2841" spans="1:3" s="53" customFormat="1" x14ac:dyDescent="0.2">
      <c r="A2841" s="66">
        <v>412200</v>
      </c>
      <c r="B2841" s="62" t="s">
        <v>208</v>
      </c>
      <c r="C2841" s="63">
        <v>87000</v>
      </c>
    </row>
    <row r="2842" spans="1:3" s="53" customFormat="1" x14ac:dyDescent="0.2">
      <c r="A2842" s="66">
        <v>412300</v>
      </c>
      <c r="B2842" s="62" t="s">
        <v>88</v>
      </c>
      <c r="C2842" s="63">
        <v>12500</v>
      </c>
    </row>
    <row r="2843" spans="1:3" s="53" customFormat="1" x14ac:dyDescent="0.2">
      <c r="A2843" s="66">
        <v>412500</v>
      </c>
      <c r="B2843" s="62" t="s">
        <v>90</v>
      </c>
      <c r="C2843" s="63">
        <v>1500</v>
      </c>
    </row>
    <row r="2844" spans="1:3" s="53" customFormat="1" x14ac:dyDescent="0.2">
      <c r="A2844" s="66">
        <v>412600</v>
      </c>
      <c r="B2844" s="62" t="s">
        <v>209</v>
      </c>
      <c r="C2844" s="63">
        <v>5000</v>
      </c>
    </row>
    <row r="2845" spans="1:3" s="53" customFormat="1" x14ac:dyDescent="0.2">
      <c r="A2845" s="66">
        <v>412700</v>
      </c>
      <c r="B2845" s="62" t="s">
        <v>196</v>
      </c>
      <c r="C2845" s="63">
        <v>20000</v>
      </c>
    </row>
    <row r="2846" spans="1:3" s="53" customFormat="1" x14ac:dyDescent="0.2">
      <c r="A2846" s="66">
        <v>412900</v>
      </c>
      <c r="B2846" s="100" t="s">
        <v>287</v>
      </c>
      <c r="C2846" s="63">
        <v>5000</v>
      </c>
    </row>
    <row r="2847" spans="1:3" s="53" customFormat="1" x14ac:dyDescent="0.2">
      <c r="A2847" s="66">
        <v>412900</v>
      </c>
      <c r="B2847" s="62" t="s">
        <v>304</v>
      </c>
      <c r="C2847" s="63">
        <v>1000</v>
      </c>
    </row>
    <row r="2848" spans="1:3" s="53" customFormat="1" x14ac:dyDescent="0.2">
      <c r="A2848" s="66">
        <v>412900</v>
      </c>
      <c r="B2848" s="100" t="s">
        <v>305</v>
      </c>
      <c r="C2848" s="63">
        <v>1000</v>
      </c>
    </row>
    <row r="2849" spans="1:3" s="53" customFormat="1" x14ac:dyDescent="0.2">
      <c r="A2849" s="66">
        <v>412900</v>
      </c>
      <c r="B2849" s="100" t="s">
        <v>306</v>
      </c>
      <c r="C2849" s="63">
        <v>1200</v>
      </c>
    </row>
    <row r="2850" spans="1:3" s="65" customFormat="1" ht="19.5" x14ac:dyDescent="0.2">
      <c r="A2850" s="67">
        <v>510000</v>
      </c>
      <c r="B2850" s="64" t="s">
        <v>146</v>
      </c>
      <c r="C2850" s="106">
        <f t="shared" ref="C2850" si="386">C2851</f>
        <v>9000</v>
      </c>
    </row>
    <row r="2851" spans="1:3" s="65" customFormat="1" ht="19.5" x14ac:dyDescent="0.2">
      <c r="A2851" s="67">
        <v>511000</v>
      </c>
      <c r="B2851" s="64" t="s">
        <v>147</v>
      </c>
      <c r="C2851" s="106">
        <f t="shared" ref="C2851" si="387">C2853+C2852</f>
        <v>9000</v>
      </c>
    </row>
    <row r="2852" spans="1:3" s="53" customFormat="1" x14ac:dyDescent="0.2">
      <c r="A2852" s="21">
        <v>511200</v>
      </c>
      <c r="B2852" s="62" t="s">
        <v>149</v>
      </c>
      <c r="C2852" s="63">
        <v>5000</v>
      </c>
    </row>
    <row r="2853" spans="1:3" s="53" customFormat="1" x14ac:dyDescent="0.2">
      <c r="A2853" s="66">
        <v>511300</v>
      </c>
      <c r="B2853" s="62" t="s">
        <v>150</v>
      </c>
      <c r="C2853" s="63">
        <v>4000</v>
      </c>
    </row>
    <row r="2854" spans="1:3" s="65" customFormat="1" ht="19.5" x14ac:dyDescent="0.2">
      <c r="A2854" s="67">
        <v>630000</v>
      </c>
      <c r="B2854" s="64" t="s">
        <v>184</v>
      </c>
      <c r="C2854" s="106">
        <f>0+C2855</f>
        <v>51300</v>
      </c>
    </row>
    <row r="2855" spans="1:3" s="65" customFormat="1" ht="19.5" x14ac:dyDescent="0.2">
      <c r="A2855" s="67">
        <v>638000</v>
      </c>
      <c r="B2855" s="64" t="s">
        <v>121</v>
      </c>
      <c r="C2855" s="106">
        <f t="shared" ref="C2855" si="388">C2856</f>
        <v>51300</v>
      </c>
    </row>
    <row r="2856" spans="1:3" s="53" customFormat="1" x14ac:dyDescent="0.2">
      <c r="A2856" s="66">
        <v>638100</v>
      </c>
      <c r="B2856" s="62" t="s">
        <v>189</v>
      </c>
      <c r="C2856" s="63">
        <v>51300</v>
      </c>
    </row>
    <row r="2857" spans="1:3" s="53" customFormat="1" x14ac:dyDescent="0.2">
      <c r="A2857" s="108"/>
      <c r="B2857" s="102" t="s">
        <v>222</v>
      </c>
      <c r="C2857" s="107">
        <f>C2834+C2850+C2854</f>
        <v>830100</v>
      </c>
    </row>
    <row r="2858" spans="1:3" s="53" customFormat="1" x14ac:dyDescent="0.2">
      <c r="A2858" s="93"/>
      <c r="B2858" s="55"/>
      <c r="C2858" s="94"/>
    </row>
    <row r="2859" spans="1:3" s="53" customFormat="1" x14ac:dyDescent="0.2">
      <c r="A2859" s="70"/>
      <c r="B2859" s="55"/>
      <c r="C2859" s="105"/>
    </row>
    <row r="2860" spans="1:3" s="53" customFormat="1" ht="19.5" x14ac:dyDescent="0.2">
      <c r="A2860" s="66" t="s">
        <v>632</v>
      </c>
      <c r="B2860" s="64"/>
      <c r="C2860" s="105"/>
    </row>
    <row r="2861" spans="1:3" s="53" customFormat="1" ht="19.5" x14ac:dyDescent="0.2">
      <c r="A2861" s="66" t="s">
        <v>235</v>
      </c>
      <c r="B2861" s="64"/>
      <c r="C2861" s="105"/>
    </row>
    <row r="2862" spans="1:3" s="53" customFormat="1" ht="19.5" x14ac:dyDescent="0.2">
      <c r="A2862" s="66" t="s">
        <v>394</v>
      </c>
      <c r="B2862" s="64"/>
      <c r="C2862" s="105"/>
    </row>
    <row r="2863" spans="1:3" s="53" customFormat="1" ht="19.5" x14ac:dyDescent="0.2">
      <c r="A2863" s="66" t="s">
        <v>514</v>
      </c>
      <c r="B2863" s="64"/>
      <c r="C2863" s="105"/>
    </row>
    <row r="2864" spans="1:3" s="53" customFormat="1" x14ac:dyDescent="0.2">
      <c r="A2864" s="66"/>
      <c r="B2864" s="57"/>
      <c r="C2864" s="94"/>
    </row>
    <row r="2865" spans="1:3" s="53" customFormat="1" ht="19.5" x14ac:dyDescent="0.2">
      <c r="A2865" s="67">
        <v>410000</v>
      </c>
      <c r="B2865" s="59" t="s">
        <v>83</v>
      </c>
      <c r="C2865" s="106">
        <f t="shared" ref="C2865" si="389">C2866+C2871</f>
        <v>1171800</v>
      </c>
    </row>
    <row r="2866" spans="1:3" s="53" customFormat="1" ht="19.5" x14ac:dyDescent="0.2">
      <c r="A2866" s="67">
        <v>411000</v>
      </c>
      <c r="B2866" s="59" t="s">
        <v>194</v>
      </c>
      <c r="C2866" s="106">
        <f t="shared" ref="C2866" si="390">SUM(C2867:C2870)</f>
        <v>1018000</v>
      </c>
    </row>
    <row r="2867" spans="1:3" s="53" customFormat="1" x14ac:dyDescent="0.2">
      <c r="A2867" s="66">
        <v>411100</v>
      </c>
      <c r="B2867" s="62" t="s">
        <v>84</v>
      </c>
      <c r="C2867" s="63">
        <v>965000</v>
      </c>
    </row>
    <row r="2868" spans="1:3" s="53" customFormat="1" x14ac:dyDescent="0.2">
      <c r="A2868" s="66">
        <v>411200</v>
      </c>
      <c r="B2868" s="62" t="s">
        <v>207</v>
      </c>
      <c r="C2868" s="63">
        <v>12000</v>
      </c>
    </row>
    <row r="2869" spans="1:3" s="53" customFormat="1" ht="37.5" x14ac:dyDescent="0.2">
      <c r="A2869" s="66">
        <v>411300</v>
      </c>
      <c r="B2869" s="62" t="s">
        <v>85</v>
      </c>
      <c r="C2869" s="63">
        <v>17000</v>
      </c>
    </row>
    <row r="2870" spans="1:3" s="53" customFormat="1" x14ac:dyDescent="0.2">
      <c r="A2870" s="66">
        <v>411400</v>
      </c>
      <c r="B2870" s="62" t="s">
        <v>86</v>
      </c>
      <c r="C2870" s="63">
        <v>24000</v>
      </c>
    </row>
    <row r="2871" spans="1:3" s="53" customFormat="1" ht="19.5" x14ac:dyDescent="0.2">
      <c r="A2871" s="67">
        <v>412000</v>
      </c>
      <c r="B2871" s="64" t="s">
        <v>199</v>
      </c>
      <c r="C2871" s="106">
        <f>SUM(C2872:C2882)</f>
        <v>153800</v>
      </c>
    </row>
    <row r="2872" spans="1:3" s="53" customFormat="1" x14ac:dyDescent="0.2">
      <c r="A2872" s="66">
        <v>412100</v>
      </c>
      <c r="B2872" s="62" t="s">
        <v>87</v>
      </c>
      <c r="C2872" s="63">
        <v>58000</v>
      </c>
    </row>
    <row r="2873" spans="1:3" s="53" customFormat="1" x14ac:dyDescent="0.2">
      <c r="A2873" s="66">
        <v>412200</v>
      </c>
      <c r="B2873" s="62" t="s">
        <v>208</v>
      </c>
      <c r="C2873" s="63">
        <v>42000</v>
      </c>
    </row>
    <row r="2874" spans="1:3" s="53" customFormat="1" x14ac:dyDescent="0.2">
      <c r="A2874" s="66">
        <v>412300</v>
      </c>
      <c r="B2874" s="62" t="s">
        <v>88</v>
      </c>
      <c r="C2874" s="63">
        <v>14000</v>
      </c>
    </row>
    <row r="2875" spans="1:3" s="53" customFormat="1" x14ac:dyDescent="0.2">
      <c r="A2875" s="66">
        <v>412500</v>
      </c>
      <c r="B2875" s="62" t="s">
        <v>90</v>
      </c>
      <c r="C2875" s="63">
        <v>6000</v>
      </c>
    </row>
    <row r="2876" spans="1:3" s="53" customFormat="1" x14ac:dyDescent="0.2">
      <c r="A2876" s="66">
        <v>412600</v>
      </c>
      <c r="B2876" s="62" t="s">
        <v>209</v>
      </c>
      <c r="C2876" s="63">
        <v>7500.0000000000009</v>
      </c>
    </row>
    <row r="2877" spans="1:3" s="53" customFormat="1" x14ac:dyDescent="0.2">
      <c r="A2877" s="66">
        <v>412700</v>
      </c>
      <c r="B2877" s="62" t="s">
        <v>196</v>
      </c>
      <c r="C2877" s="63">
        <v>12000</v>
      </c>
    </row>
    <row r="2878" spans="1:3" s="53" customFormat="1" x14ac:dyDescent="0.2">
      <c r="A2878" s="66">
        <v>412900</v>
      </c>
      <c r="B2878" s="100" t="s">
        <v>515</v>
      </c>
      <c r="C2878" s="63">
        <v>500</v>
      </c>
    </row>
    <row r="2879" spans="1:3" s="53" customFormat="1" x14ac:dyDescent="0.2">
      <c r="A2879" s="66">
        <v>412900</v>
      </c>
      <c r="B2879" s="100" t="s">
        <v>287</v>
      </c>
      <c r="C2879" s="63">
        <v>8000</v>
      </c>
    </row>
    <row r="2880" spans="1:3" s="53" customFormat="1" x14ac:dyDescent="0.2">
      <c r="A2880" s="66">
        <v>412900</v>
      </c>
      <c r="B2880" s="100" t="s">
        <v>304</v>
      </c>
      <c r="C2880" s="63">
        <v>800</v>
      </c>
    </row>
    <row r="2881" spans="1:3" s="53" customFormat="1" x14ac:dyDescent="0.2">
      <c r="A2881" s="66">
        <v>412900</v>
      </c>
      <c r="B2881" s="100" t="s">
        <v>305</v>
      </c>
      <c r="C2881" s="63">
        <v>3000</v>
      </c>
    </row>
    <row r="2882" spans="1:3" s="53" customFormat="1" x14ac:dyDescent="0.2">
      <c r="A2882" s="66">
        <v>412900</v>
      </c>
      <c r="B2882" s="100" t="s">
        <v>306</v>
      </c>
      <c r="C2882" s="63">
        <v>2000</v>
      </c>
    </row>
    <row r="2883" spans="1:3" s="53" customFormat="1" ht="19.5" x14ac:dyDescent="0.2">
      <c r="A2883" s="67">
        <v>510000</v>
      </c>
      <c r="B2883" s="64" t="s">
        <v>146</v>
      </c>
      <c r="C2883" s="106">
        <f>C2884+0</f>
        <v>3500</v>
      </c>
    </row>
    <row r="2884" spans="1:3" s="53" customFormat="1" ht="19.5" x14ac:dyDescent="0.2">
      <c r="A2884" s="67">
        <v>511000</v>
      </c>
      <c r="B2884" s="64" t="s">
        <v>147</v>
      </c>
      <c r="C2884" s="106">
        <f t="shared" ref="C2884" si="391">SUM(C2885:C2885)</f>
        <v>3500</v>
      </c>
    </row>
    <row r="2885" spans="1:3" s="53" customFormat="1" x14ac:dyDescent="0.2">
      <c r="A2885" s="66">
        <v>511300</v>
      </c>
      <c r="B2885" s="62" t="s">
        <v>150</v>
      </c>
      <c r="C2885" s="63">
        <v>3500</v>
      </c>
    </row>
    <row r="2886" spans="1:3" s="65" customFormat="1" ht="19.5" x14ac:dyDescent="0.2">
      <c r="A2886" s="67">
        <v>630000</v>
      </c>
      <c r="B2886" s="64" t="s">
        <v>184</v>
      </c>
      <c r="C2886" s="106">
        <f>0+C2887</f>
        <v>45000</v>
      </c>
    </row>
    <row r="2887" spans="1:3" s="65" customFormat="1" ht="19.5" x14ac:dyDescent="0.2">
      <c r="A2887" s="67">
        <v>638000</v>
      </c>
      <c r="B2887" s="64" t="s">
        <v>121</v>
      </c>
      <c r="C2887" s="106">
        <f t="shared" ref="C2887" si="392">C2888</f>
        <v>45000</v>
      </c>
    </row>
    <row r="2888" spans="1:3" s="53" customFormat="1" x14ac:dyDescent="0.2">
      <c r="A2888" s="66">
        <v>638100</v>
      </c>
      <c r="B2888" s="62" t="s">
        <v>189</v>
      </c>
      <c r="C2888" s="63">
        <v>45000</v>
      </c>
    </row>
    <row r="2889" spans="1:3" s="53" customFormat="1" x14ac:dyDescent="0.2">
      <c r="A2889" s="108"/>
      <c r="B2889" s="102" t="s">
        <v>222</v>
      </c>
      <c r="C2889" s="107">
        <f>C2865+C2883+C2886</f>
        <v>1220300</v>
      </c>
    </row>
    <row r="2890" spans="1:3" s="53" customFormat="1" x14ac:dyDescent="0.2">
      <c r="A2890" s="93"/>
      <c r="B2890" s="55"/>
      <c r="C2890" s="94"/>
    </row>
    <row r="2891" spans="1:3" s="53" customFormat="1" x14ac:dyDescent="0.2">
      <c r="A2891" s="70"/>
      <c r="B2891" s="55"/>
      <c r="C2891" s="105"/>
    </row>
    <row r="2892" spans="1:3" s="53" customFormat="1" ht="19.5" x14ac:dyDescent="0.2">
      <c r="A2892" s="66" t="s">
        <v>633</v>
      </c>
      <c r="B2892" s="64"/>
      <c r="C2892" s="105"/>
    </row>
    <row r="2893" spans="1:3" s="53" customFormat="1" ht="19.5" x14ac:dyDescent="0.2">
      <c r="A2893" s="66" t="s">
        <v>235</v>
      </c>
      <c r="B2893" s="64"/>
      <c r="C2893" s="105"/>
    </row>
    <row r="2894" spans="1:3" s="53" customFormat="1" ht="19.5" x14ac:dyDescent="0.2">
      <c r="A2894" s="66" t="s">
        <v>395</v>
      </c>
      <c r="B2894" s="64"/>
      <c r="C2894" s="105"/>
    </row>
    <row r="2895" spans="1:3" s="53" customFormat="1" ht="19.5" x14ac:dyDescent="0.2">
      <c r="A2895" s="66" t="s">
        <v>514</v>
      </c>
      <c r="B2895" s="64"/>
      <c r="C2895" s="105"/>
    </row>
    <row r="2896" spans="1:3" s="53" customFormat="1" x14ac:dyDescent="0.2">
      <c r="A2896" s="66"/>
      <c r="B2896" s="57"/>
      <c r="C2896" s="94"/>
    </row>
    <row r="2897" spans="1:3" s="53" customFormat="1" ht="19.5" x14ac:dyDescent="0.2">
      <c r="A2897" s="67">
        <v>410000</v>
      </c>
      <c r="B2897" s="59" t="s">
        <v>83</v>
      </c>
      <c r="C2897" s="106">
        <f t="shared" ref="C2897" si="393">C2898+C2903+C2920+C2918</f>
        <v>2328899.9999999991</v>
      </c>
    </row>
    <row r="2898" spans="1:3" s="53" customFormat="1" ht="19.5" x14ac:dyDescent="0.2">
      <c r="A2898" s="67">
        <v>411000</v>
      </c>
      <c r="B2898" s="59" t="s">
        <v>194</v>
      </c>
      <c r="C2898" s="106">
        <f t="shared" ref="C2898" si="394">SUM(C2899:C2902)</f>
        <v>1250699.9999999991</v>
      </c>
    </row>
    <row r="2899" spans="1:3" s="53" customFormat="1" x14ac:dyDescent="0.2">
      <c r="A2899" s="66">
        <v>411100</v>
      </c>
      <c r="B2899" s="62" t="s">
        <v>84</v>
      </c>
      <c r="C2899" s="63">
        <v>1188999.9999999991</v>
      </c>
    </row>
    <row r="2900" spans="1:3" s="53" customFormat="1" x14ac:dyDescent="0.2">
      <c r="A2900" s="66">
        <v>411200</v>
      </c>
      <c r="B2900" s="62" t="s">
        <v>207</v>
      </c>
      <c r="C2900" s="63">
        <v>39000</v>
      </c>
    </row>
    <row r="2901" spans="1:3" s="53" customFormat="1" ht="37.5" x14ac:dyDescent="0.2">
      <c r="A2901" s="66">
        <v>411300</v>
      </c>
      <c r="B2901" s="62" t="s">
        <v>85</v>
      </c>
      <c r="C2901" s="63">
        <v>12300</v>
      </c>
    </row>
    <row r="2902" spans="1:3" s="53" customFormat="1" x14ac:dyDescent="0.2">
      <c r="A2902" s="66">
        <v>411400</v>
      </c>
      <c r="B2902" s="62" t="s">
        <v>86</v>
      </c>
      <c r="C2902" s="63">
        <v>10400</v>
      </c>
    </row>
    <row r="2903" spans="1:3" s="53" customFormat="1" ht="19.5" x14ac:dyDescent="0.2">
      <c r="A2903" s="67">
        <v>412000</v>
      </c>
      <c r="B2903" s="64" t="s">
        <v>199</v>
      </c>
      <c r="C2903" s="106">
        <f t="shared" ref="C2903" si="395">SUM(C2904:C2917)</f>
        <v>977299.99999999977</v>
      </c>
    </row>
    <row r="2904" spans="1:3" s="53" customFormat="1" x14ac:dyDescent="0.2">
      <c r="A2904" s="66">
        <v>412100</v>
      </c>
      <c r="B2904" s="62" t="s">
        <v>87</v>
      </c>
      <c r="C2904" s="63">
        <v>3800</v>
      </c>
    </row>
    <row r="2905" spans="1:3" s="53" customFormat="1" x14ac:dyDescent="0.2">
      <c r="A2905" s="66">
        <v>412200</v>
      </c>
      <c r="B2905" s="62" t="s">
        <v>208</v>
      </c>
      <c r="C2905" s="63">
        <v>25400</v>
      </c>
    </row>
    <row r="2906" spans="1:3" s="53" customFormat="1" x14ac:dyDescent="0.2">
      <c r="A2906" s="66">
        <v>412300</v>
      </c>
      <c r="B2906" s="62" t="s">
        <v>88</v>
      </c>
      <c r="C2906" s="63">
        <v>13899.999999999998</v>
      </c>
    </row>
    <row r="2907" spans="1:3" s="53" customFormat="1" x14ac:dyDescent="0.2">
      <c r="A2907" s="66">
        <v>412500</v>
      </c>
      <c r="B2907" s="62" t="s">
        <v>90</v>
      </c>
      <c r="C2907" s="63">
        <v>11500.000000000004</v>
      </c>
    </row>
    <row r="2908" spans="1:3" s="53" customFormat="1" x14ac:dyDescent="0.2">
      <c r="A2908" s="66">
        <v>412600</v>
      </c>
      <c r="B2908" s="62" t="s">
        <v>209</v>
      </c>
      <c r="C2908" s="63">
        <v>34200</v>
      </c>
    </row>
    <row r="2909" spans="1:3" s="53" customFormat="1" x14ac:dyDescent="0.2">
      <c r="A2909" s="66">
        <v>412700</v>
      </c>
      <c r="B2909" s="62" t="s">
        <v>196</v>
      </c>
      <c r="C2909" s="63">
        <v>20700.000000000044</v>
      </c>
    </row>
    <row r="2910" spans="1:3" s="53" customFormat="1" x14ac:dyDescent="0.2">
      <c r="A2910" s="66">
        <v>412900</v>
      </c>
      <c r="B2910" s="62" t="s">
        <v>515</v>
      </c>
      <c r="C2910" s="63">
        <v>800</v>
      </c>
    </row>
    <row r="2911" spans="1:3" s="53" customFormat="1" x14ac:dyDescent="0.2">
      <c r="A2911" s="66">
        <v>412900</v>
      </c>
      <c r="B2911" s="100" t="s">
        <v>287</v>
      </c>
      <c r="C2911" s="63">
        <v>50300.000000000007</v>
      </c>
    </row>
    <row r="2912" spans="1:3" s="53" customFormat="1" x14ac:dyDescent="0.2">
      <c r="A2912" s="66">
        <v>412900</v>
      </c>
      <c r="B2912" s="100" t="s">
        <v>304</v>
      </c>
      <c r="C2912" s="63">
        <v>2000</v>
      </c>
    </row>
    <row r="2913" spans="1:3" s="53" customFormat="1" x14ac:dyDescent="0.2">
      <c r="A2913" s="66">
        <v>412900</v>
      </c>
      <c r="B2913" s="100" t="s">
        <v>305</v>
      </c>
      <c r="C2913" s="63">
        <v>8999.9999999999964</v>
      </c>
    </row>
    <row r="2914" spans="1:3" s="53" customFormat="1" x14ac:dyDescent="0.2">
      <c r="A2914" s="66">
        <v>412900</v>
      </c>
      <c r="B2914" s="100" t="s">
        <v>306</v>
      </c>
      <c r="C2914" s="63">
        <v>2000</v>
      </c>
    </row>
    <row r="2915" spans="1:3" s="53" customFormat="1" x14ac:dyDescent="0.2">
      <c r="A2915" s="66">
        <v>412900</v>
      </c>
      <c r="B2915" s="62" t="s">
        <v>289</v>
      </c>
      <c r="C2915" s="63">
        <v>2000</v>
      </c>
    </row>
    <row r="2916" spans="1:3" s="53" customFormat="1" x14ac:dyDescent="0.2">
      <c r="A2916" s="66">
        <v>412900</v>
      </c>
      <c r="B2916" s="100" t="s">
        <v>634</v>
      </c>
      <c r="C2916" s="63">
        <v>569999.99999999965</v>
      </c>
    </row>
    <row r="2917" spans="1:3" s="53" customFormat="1" x14ac:dyDescent="0.2">
      <c r="A2917" s="66">
        <v>412900</v>
      </c>
      <c r="B2917" s="100" t="s">
        <v>294</v>
      </c>
      <c r="C2917" s="63">
        <v>231700</v>
      </c>
    </row>
    <row r="2918" spans="1:3" s="65" customFormat="1" ht="19.5" x14ac:dyDescent="0.2">
      <c r="A2918" s="67">
        <v>415000</v>
      </c>
      <c r="B2918" s="59" t="s">
        <v>48</v>
      </c>
      <c r="C2918" s="106">
        <f t="shared" ref="C2918" si="396">C2919</f>
        <v>100000</v>
      </c>
    </row>
    <row r="2919" spans="1:3" s="53" customFormat="1" x14ac:dyDescent="0.2">
      <c r="A2919" s="66">
        <v>415200</v>
      </c>
      <c r="B2919" s="100" t="s">
        <v>251</v>
      </c>
      <c r="C2919" s="63">
        <v>100000</v>
      </c>
    </row>
    <row r="2920" spans="1:3" s="65" customFormat="1" ht="39" x14ac:dyDescent="0.2">
      <c r="A2920" s="67">
        <v>418000</v>
      </c>
      <c r="B2920" s="64" t="s">
        <v>203</v>
      </c>
      <c r="C2920" s="106">
        <f t="shared" ref="C2920" si="397">C2921</f>
        <v>900</v>
      </c>
    </row>
    <row r="2921" spans="1:3" s="53" customFormat="1" x14ac:dyDescent="0.2">
      <c r="A2921" s="66">
        <v>418400</v>
      </c>
      <c r="B2921" s="62" t="s">
        <v>141</v>
      </c>
      <c r="C2921" s="63">
        <v>900</v>
      </c>
    </row>
    <row r="2922" spans="1:3" s="53" customFormat="1" ht="19.5" x14ac:dyDescent="0.2">
      <c r="A2922" s="67">
        <v>510000</v>
      </c>
      <c r="B2922" s="64" t="s">
        <v>146</v>
      </c>
      <c r="C2922" s="106">
        <f t="shared" ref="C2922" si="398">C2923+C2926</f>
        <v>217900</v>
      </c>
    </row>
    <row r="2923" spans="1:3" s="53" customFormat="1" ht="19.5" x14ac:dyDescent="0.2">
      <c r="A2923" s="67">
        <v>511000</v>
      </c>
      <c r="B2923" s="64" t="s">
        <v>147</v>
      </c>
      <c r="C2923" s="106">
        <f t="shared" ref="C2923" si="399">SUM(C2924:C2925)</f>
        <v>209100</v>
      </c>
    </row>
    <row r="2924" spans="1:3" s="53" customFormat="1" x14ac:dyDescent="0.2">
      <c r="A2924" s="66">
        <v>511300</v>
      </c>
      <c r="B2924" s="62" t="s">
        <v>150</v>
      </c>
      <c r="C2924" s="63">
        <v>202000</v>
      </c>
    </row>
    <row r="2925" spans="1:3" s="53" customFormat="1" x14ac:dyDescent="0.2">
      <c r="A2925" s="66">
        <v>511700</v>
      </c>
      <c r="B2925" s="62" t="s">
        <v>153</v>
      </c>
      <c r="C2925" s="63">
        <v>7100</v>
      </c>
    </row>
    <row r="2926" spans="1:3" s="65" customFormat="1" ht="19.5" x14ac:dyDescent="0.2">
      <c r="A2926" s="67">
        <v>516000</v>
      </c>
      <c r="B2926" s="64" t="s">
        <v>157</v>
      </c>
      <c r="C2926" s="106">
        <f t="shared" ref="C2926" si="400">C2927</f>
        <v>8800</v>
      </c>
    </row>
    <row r="2927" spans="1:3" s="53" customFormat="1" x14ac:dyDescent="0.2">
      <c r="A2927" s="66">
        <v>516100</v>
      </c>
      <c r="B2927" s="62" t="s">
        <v>157</v>
      </c>
      <c r="C2927" s="63">
        <v>8800</v>
      </c>
    </row>
    <row r="2928" spans="1:3" s="65" customFormat="1" ht="19.5" x14ac:dyDescent="0.2">
      <c r="A2928" s="67">
        <v>630000</v>
      </c>
      <c r="B2928" s="64" t="s">
        <v>184</v>
      </c>
      <c r="C2928" s="106">
        <f>0+C2929</f>
        <v>15500</v>
      </c>
    </row>
    <row r="2929" spans="1:3" s="65" customFormat="1" ht="19.5" x14ac:dyDescent="0.2">
      <c r="A2929" s="67">
        <v>638000</v>
      </c>
      <c r="B2929" s="64" t="s">
        <v>121</v>
      </c>
      <c r="C2929" s="106">
        <f t="shared" ref="C2929" si="401">+C2930</f>
        <v>15500</v>
      </c>
    </row>
    <row r="2930" spans="1:3" s="53" customFormat="1" x14ac:dyDescent="0.2">
      <c r="A2930" s="66">
        <v>638100</v>
      </c>
      <c r="B2930" s="62" t="s">
        <v>189</v>
      </c>
      <c r="C2930" s="63">
        <v>15500</v>
      </c>
    </row>
    <row r="2931" spans="1:3" s="53" customFormat="1" x14ac:dyDescent="0.2">
      <c r="A2931" s="88"/>
      <c r="B2931" s="102" t="s">
        <v>222</v>
      </c>
      <c r="C2931" s="107">
        <f>C2897+C2922+0+C2928</f>
        <v>2562299.9999999991</v>
      </c>
    </row>
    <row r="2932" spans="1:3" s="53" customFormat="1" x14ac:dyDescent="0.2">
      <c r="A2932" s="72"/>
      <c r="B2932" s="55"/>
      <c r="C2932" s="94"/>
    </row>
    <row r="2933" spans="1:3" s="53" customFormat="1" x14ac:dyDescent="0.2">
      <c r="A2933" s="72"/>
      <c r="B2933" s="55"/>
      <c r="C2933" s="94"/>
    </row>
    <row r="2934" spans="1:3" s="53" customFormat="1" ht="19.5" x14ac:dyDescent="0.2">
      <c r="A2934" s="66" t="s">
        <v>635</v>
      </c>
      <c r="B2934" s="64"/>
      <c r="C2934" s="105"/>
    </row>
    <row r="2935" spans="1:3" s="53" customFormat="1" ht="19.5" x14ac:dyDescent="0.2">
      <c r="A2935" s="66" t="s">
        <v>235</v>
      </c>
      <c r="B2935" s="64"/>
      <c r="C2935" s="105"/>
    </row>
    <row r="2936" spans="1:3" s="53" customFormat="1" ht="19.5" x14ac:dyDescent="0.2">
      <c r="A2936" s="66" t="s">
        <v>396</v>
      </c>
      <c r="B2936" s="64"/>
      <c r="C2936" s="105"/>
    </row>
    <row r="2937" spans="1:3" s="53" customFormat="1" ht="19.5" x14ac:dyDescent="0.2">
      <c r="A2937" s="66" t="s">
        <v>514</v>
      </c>
      <c r="B2937" s="64"/>
      <c r="C2937" s="105"/>
    </row>
    <row r="2938" spans="1:3" s="53" customFormat="1" x14ac:dyDescent="0.2">
      <c r="A2938" s="66"/>
      <c r="B2938" s="57"/>
      <c r="C2938" s="94"/>
    </row>
    <row r="2939" spans="1:3" s="53" customFormat="1" ht="19.5" x14ac:dyDescent="0.2">
      <c r="A2939" s="67">
        <v>410000</v>
      </c>
      <c r="B2939" s="59" t="s">
        <v>83</v>
      </c>
      <c r="C2939" s="106">
        <f t="shared" ref="C2939" si="402">C2940+C2945</f>
        <v>547700</v>
      </c>
    </row>
    <row r="2940" spans="1:3" s="53" customFormat="1" ht="19.5" x14ac:dyDescent="0.2">
      <c r="A2940" s="67">
        <v>411000</v>
      </c>
      <c r="B2940" s="59" t="s">
        <v>194</v>
      </c>
      <c r="C2940" s="106">
        <f t="shared" ref="C2940" si="403">SUM(C2941:C2944)</f>
        <v>505400</v>
      </c>
    </row>
    <row r="2941" spans="1:3" s="53" customFormat="1" x14ac:dyDescent="0.2">
      <c r="A2941" s="66">
        <v>411100</v>
      </c>
      <c r="B2941" s="62" t="s">
        <v>84</v>
      </c>
      <c r="C2941" s="63">
        <v>467000</v>
      </c>
    </row>
    <row r="2942" spans="1:3" s="53" customFormat="1" x14ac:dyDescent="0.2">
      <c r="A2942" s="66">
        <v>411200</v>
      </c>
      <c r="B2942" s="62" t="s">
        <v>207</v>
      </c>
      <c r="C2942" s="63">
        <v>25800</v>
      </c>
    </row>
    <row r="2943" spans="1:3" s="53" customFormat="1" ht="37.5" x14ac:dyDescent="0.2">
      <c r="A2943" s="66">
        <v>411300</v>
      </c>
      <c r="B2943" s="62" t="s">
        <v>85</v>
      </c>
      <c r="C2943" s="63">
        <v>2000</v>
      </c>
    </row>
    <row r="2944" spans="1:3" s="53" customFormat="1" x14ac:dyDescent="0.2">
      <c r="A2944" s="66">
        <v>411400</v>
      </c>
      <c r="B2944" s="62" t="s">
        <v>86</v>
      </c>
      <c r="C2944" s="63">
        <v>10600</v>
      </c>
    </row>
    <row r="2945" spans="1:3" s="53" customFormat="1" ht="19.5" x14ac:dyDescent="0.2">
      <c r="A2945" s="67">
        <v>412000</v>
      </c>
      <c r="B2945" s="64" t="s">
        <v>199</v>
      </c>
      <c r="C2945" s="106">
        <f>SUM(C2946:C2955)</f>
        <v>42300</v>
      </c>
    </row>
    <row r="2946" spans="1:3" s="53" customFormat="1" x14ac:dyDescent="0.2">
      <c r="A2946" s="66">
        <v>412200</v>
      </c>
      <c r="B2946" s="62" t="s">
        <v>208</v>
      </c>
      <c r="C2946" s="63">
        <v>21500</v>
      </c>
    </row>
    <row r="2947" spans="1:3" s="53" customFormat="1" x14ac:dyDescent="0.2">
      <c r="A2947" s="66">
        <v>412300</v>
      </c>
      <c r="B2947" s="62" t="s">
        <v>88</v>
      </c>
      <c r="C2947" s="63">
        <v>2100</v>
      </c>
    </row>
    <row r="2948" spans="1:3" s="53" customFormat="1" x14ac:dyDescent="0.2">
      <c r="A2948" s="66">
        <v>412500</v>
      </c>
      <c r="B2948" s="62" t="s">
        <v>90</v>
      </c>
      <c r="C2948" s="63">
        <v>3299.9999999999995</v>
      </c>
    </row>
    <row r="2949" spans="1:3" s="53" customFormat="1" x14ac:dyDescent="0.2">
      <c r="A2949" s="66">
        <v>412600</v>
      </c>
      <c r="B2949" s="62" t="s">
        <v>209</v>
      </c>
      <c r="C2949" s="63">
        <v>4600</v>
      </c>
    </row>
    <row r="2950" spans="1:3" s="53" customFormat="1" x14ac:dyDescent="0.2">
      <c r="A2950" s="66">
        <v>412700</v>
      </c>
      <c r="B2950" s="62" t="s">
        <v>196</v>
      </c>
      <c r="C2950" s="63">
        <v>6700</v>
      </c>
    </row>
    <row r="2951" spans="1:3" s="53" customFormat="1" x14ac:dyDescent="0.2">
      <c r="A2951" s="66">
        <v>412900</v>
      </c>
      <c r="B2951" s="100" t="s">
        <v>287</v>
      </c>
      <c r="C2951" s="63">
        <v>900</v>
      </c>
    </row>
    <row r="2952" spans="1:3" s="53" customFormat="1" x14ac:dyDescent="0.2">
      <c r="A2952" s="66">
        <v>412900</v>
      </c>
      <c r="B2952" s="100" t="s">
        <v>304</v>
      </c>
      <c r="C2952" s="63">
        <v>400</v>
      </c>
    </row>
    <row r="2953" spans="1:3" s="53" customFormat="1" x14ac:dyDescent="0.2">
      <c r="A2953" s="66">
        <v>412900</v>
      </c>
      <c r="B2953" s="100" t="s">
        <v>305</v>
      </c>
      <c r="C2953" s="63">
        <v>1200</v>
      </c>
    </row>
    <row r="2954" spans="1:3" s="53" customFormat="1" x14ac:dyDescent="0.2">
      <c r="A2954" s="66">
        <v>412900</v>
      </c>
      <c r="B2954" s="100" t="s">
        <v>306</v>
      </c>
      <c r="C2954" s="63">
        <v>1200</v>
      </c>
    </row>
    <row r="2955" spans="1:3" s="53" customFormat="1" x14ac:dyDescent="0.2">
      <c r="A2955" s="66">
        <v>412900</v>
      </c>
      <c r="B2955" s="62" t="s">
        <v>289</v>
      </c>
      <c r="C2955" s="63">
        <v>400</v>
      </c>
    </row>
    <row r="2956" spans="1:3" s="53" customFormat="1" ht="19.5" x14ac:dyDescent="0.2">
      <c r="A2956" s="67">
        <v>510000</v>
      </c>
      <c r="B2956" s="64" t="s">
        <v>146</v>
      </c>
      <c r="C2956" s="106">
        <f>C2957+0</f>
        <v>2000</v>
      </c>
    </row>
    <row r="2957" spans="1:3" s="53" customFormat="1" ht="19.5" x14ac:dyDescent="0.2">
      <c r="A2957" s="67">
        <v>511000</v>
      </c>
      <c r="B2957" s="64" t="s">
        <v>147</v>
      </c>
      <c r="C2957" s="106">
        <f>SUM(C2958:C2958)</f>
        <v>2000</v>
      </c>
    </row>
    <row r="2958" spans="1:3" s="53" customFormat="1" x14ac:dyDescent="0.2">
      <c r="A2958" s="21">
        <v>511300</v>
      </c>
      <c r="B2958" s="62" t="s">
        <v>150</v>
      </c>
      <c r="C2958" s="63">
        <v>2000</v>
      </c>
    </row>
    <row r="2959" spans="1:3" s="53" customFormat="1" x14ac:dyDescent="0.2">
      <c r="A2959" s="108"/>
      <c r="B2959" s="102" t="s">
        <v>222</v>
      </c>
      <c r="C2959" s="107">
        <f>C2939+C2956+0</f>
        <v>549700</v>
      </c>
    </row>
    <row r="2960" spans="1:3" s="53" customFormat="1" ht="19.5" x14ac:dyDescent="0.2">
      <c r="A2960" s="112"/>
      <c r="B2960" s="64"/>
      <c r="C2960" s="105"/>
    </row>
    <row r="2961" spans="1:3" s="53" customFormat="1" x14ac:dyDescent="0.2">
      <c r="A2961" s="70"/>
      <c r="B2961" s="55"/>
      <c r="C2961" s="105"/>
    </row>
    <row r="2962" spans="1:3" s="53" customFormat="1" ht="19.5" x14ac:dyDescent="0.2">
      <c r="A2962" s="66" t="s">
        <v>636</v>
      </c>
      <c r="B2962" s="64"/>
      <c r="C2962" s="105"/>
    </row>
    <row r="2963" spans="1:3" s="53" customFormat="1" ht="19.5" x14ac:dyDescent="0.2">
      <c r="A2963" s="66" t="s">
        <v>235</v>
      </c>
      <c r="B2963" s="64"/>
      <c r="C2963" s="105"/>
    </row>
    <row r="2964" spans="1:3" s="53" customFormat="1" ht="19.5" x14ac:dyDescent="0.2">
      <c r="A2964" s="66" t="s">
        <v>397</v>
      </c>
      <c r="B2964" s="64"/>
      <c r="C2964" s="105"/>
    </row>
    <row r="2965" spans="1:3" s="53" customFormat="1" ht="19.5" x14ac:dyDescent="0.2">
      <c r="A2965" s="66" t="s">
        <v>514</v>
      </c>
      <c r="B2965" s="64"/>
      <c r="C2965" s="105"/>
    </row>
    <row r="2966" spans="1:3" s="53" customFormat="1" x14ac:dyDescent="0.2">
      <c r="A2966" s="66"/>
      <c r="B2966" s="57"/>
      <c r="C2966" s="94"/>
    </row>
    <row r="2967" spans="1:3" s="53" customFormat="1" ht="19.5" x14ac:dyDescent="0.2">
      <c r="A2967" s="67">
        <v>410000</v>
      </c>
      <c r="B2967" s="59" t="s">
        <v>83</v>
      </c>
      <c r="C2967" s="106">
        <f t="shared" ref="C2967" si="404">C2968+C2973</f>
        <v>884200</v>
      </c>
    </row>
    <row r="2968" spans="1:3" s="53" customFormat="1" ht="19.5" x14ac:dyDescent="0.2">
      <c r="A2968" s="67">
        <v>411000</v>
      </c>
      <c r="B2968" s="59" t="s">
        <v>194</v>
      </c>
      <c r="C2968" s="106">
        <f t="shared" ref="C2968" si="405">SUM(C2969:C2972)</f>
        <v>817900</v>
      </c>
    </row>
    <row r="2969" spans="1:3" s="53" customFormat="1" x14ac:dyDescent="0.2">
      <c r="A2969" s="66">
        <v>411100</v>
      </c>
      <c r="B2969" s="62" t="s">
        <v>84</v>
      </c>
      <c r="C2969" s="63">
        <v>750000</v>
      </c>
    </row>
    <row r="2970" spans="1:3" s="53" customFormat="1" x14ac:dyDescent="0.2">
      <c r="A2970" s="66">
        <v>411200</v>
      </c>
      <c r="B2970" s="62" t="s">
        <v>207</v>
      </c>
      <c r="C2970" s="63">
        <v>31000</v>
      </c>
    </row>
    <row r="2971" spans="1:3" s="53" customFormat="1" ht="37.5" x14ac:dyDescent="0.2">
      <c r="A2971" s="66">
        <v>411300</v>
      </c>
      <c r="B2971" s="62" t="s">
        <v>85</v>
      </c>
      <c r="C2971" s="63">
        <v>28400</v>
      </c>
    </row>
    <row r="2972" spans="1:3" s="53" customFormat="1" x14ac:dyDescent="0.2">
      <c r="A2972" s="66">
        <v>411400</v>
      </c>
      <c r="B2972" s="62" t="s">
        <v>86</v>
      </c>
      <c r="C2972" s="63">
        <v>8500</v>
      </c>
    </row>
    <row r="2973" spans="1:3" s="53" customFormat="1" ht="19.5" x14ac:dyDescent="0.2">
      <c r="A2973" s="67">
        <v>412000</v>
      </c>
      <c r="B2973" s="64" t="s">
        <v>199</v>
      </c>
      <c r="C2973" s="106">
        <f t="shared" ref="C2973" si="406">SUM(C2974:C2984)</f>
        <v>66300</v>
      </c>
    </row>
    <row r="2974" spans="1:3" s="53" customFormat="1" x14ac:dyDescent="0.2">
      <c r="A2974" s="66">
        <v>412200</v>
      </c>
      <c r="B2974" s="62" t="s">
        <v>208</v>
      </c>
      <c r="C2974" s="63">
        <v>35000</v>
      </c>
    </row>
    <row r="2975" spans="1:3" s="53" customFormat="1" x14ac:dyDescent="0.2">
      <c r="A2975" s="66">
        <v>412300</v>
      </c>
      <c r="B2975" s="62" t="s">
        <v>88</v>
      </c>
      <c r="C2975" s="63">
        <v>10600</v>
      </c>
    </row>
    <row r="2976" spans="1:3" s="53" customFormat="1" x14ac:dyDescent="0.2">
      <c r="A2976" s="66">
        <v>412500</v>
      </c>
      <c r="B2976" s="62" t="s">
        <v>90</v>
      </c>
      <c r="C2976" s="63">
        <v>6000</v>
      </c>
    </row>
    <row r="2977" spans="1:3" s="53" customFormat="1" x14ac:dyDescent="0.2">
      <c r="A2977" s="66">
        <v>412600</v>
      </c>
      <c r="B2977" s="62" t="s">
        <v>209</v>
      </c>
      <c r="C2977" s="63">
        <v>2000.0000000000002</v>
      </c>
    </row>
    <row r="2978" spans="1:3" s="53" customFormat="1" x14ac:dyDescent="0.2">
      <c r="A2978" s="66">
        <v>412700</v>
      </c>
      <c r="B2978" s="62" t="s">
        <v>196</v>
      </c>
      <c r="C2978" s="63">
        <v>2700</v>
      </c>
    </row>
    <row r="2979" spans="1:3" s="53" customFormat="1" x14ac:dyDescent="0.2">
      <c r="A2979" s="66">
        <v>412900</v>
      </c>
      <c r="B2979" s="100" t="s">
        <v>515</v>
      </c>
      <c r="C2979" s="63">
        <v>300</v>
      </c>
    </row>
    <row r="2980" spans="1:3" s="53" customFormat="1" x14ac:dyDescent="0.2">
      <c r="A2980" s="66">
        <v>412900</v>
      </c>
      <c r="B2980" s="100" t="s">
        <v>287</v>
      </c>
      <c r="C2980" s="63">
        <v>3200.0000000000005</v>
      </c>
    </row>
    <row r="2981" spans="1:3" s="53" customFormat="1" x14ac:dyDescent="0.2">
      <c r="A2981" s="66">
        <v>412900</v>
      </c>
      <c r="B2981" s="100" t="s">
        <v>304</v>
      </c>
      <c r="C2981" s="63">
        <v>699.99999999999989</v>
      </c>
    </row>
    <row r="2982" spans="1:3" s="53" customFormat="1" x14ac:dyDescent="0.2">
      <c r="A2982" s="66">
        <v>412900</v>
      </c>
      <c r="B2982" s="100" t="s">
        <v>305</v>
      </c>
      <c r="C2982" s="63">
        <v>400</v>
      </c>
    </row>
    <row r="2983" spans="1:3" s="53" customFormat="1" x14ac:dyDescent="0.2">
      <c r="A2983" s="66">
        <v>412900</v>
      </c>
      <c r="B2983" s="100" t="s">
        <v>306</v>
      </c>
      <c r="C2983" s="63">
        <v>1500</v>
      </c>
    </row>
    <row r="2984" spans="1:3" s="53" customFormat="1" x14ac:dyDescent="0.2">
      <c r="A2984" s="66">
        <v>412900</v>
      </c>
      <c r="B2984" s="62" t="s">
        <v>289</v>
      </c>
      <c r="C2984" s="63">
        <v>3900</v>
      </c>
    </row>
    <row r="2985" spans="1:3" s="65" customFormat="1" ht="19.5" x14ac:dyDescent="0.2">
      <c r="A2985" s="67">
        <v>510000</v>
      </c>
      <c r="B2985" s="64" t="s">
        <v>146</v>
      </c>
      <c r="C2985" s="106">
        <f t="shared" ref="C2985:C2986" si="407">C2986</f>
        <v>2000</v>
      </c>
    </row>
    <row r="2986" spans="1:3" s="65" customFormat="1" ht="19.5" x14ac:dyDescent="0.2">
      <c r="A2986" s="67">
        <v>511000</v>
      </c>
      <c r="B2986" s="64" t="s">
        <v>147</v>
      </c>
      <c r="C2986" s="106">
        <f t="shared" si="407"/>
        <v>2000</v>
      </c>
    </row>
    <row r="2987" spans="1:3" s="53" customFormat="1" x14ac:dyDescent="0.2">
      <c r="A2987" s="21">
        <v>511300</v>
      </c>
      <c r="B2987" s="62" t="s">
        <v>150</v>
      </c>
      <c r="C2987" s="63">
        <v>2000</v>
      </c>
    </row>
    <row r="2988" spans="1:3" s="65" customFormat="1" ht="19.5" x14ac:dyDescent="0.2">
      <c r="A2988" s="67">
        <v>630000</v>
      </c>
      <c r="B2988" s="64" t="s">
        <v>184</v>
      </c>
      <c r="C2988" s="106">
        <f>0+C2989</f>
        <v>19800</v>
      </c>
    </row>
    <row r="2989" spans="1:3" s="65" customFormat="1" ht="19.5" x14ac:dyDescent="0.2">
      <c r="A2989" s="67">
        <v>638000</v>
      </c>
      <c r="B2989" s="64" t="s">
        <v>121</v>
      </c>
      <c r="C2989" s="106">
        <f t="shared" ref="C2989" si="408">C2990</f>
        <v>19800</v>
      </c>
    </row>
    <row r="2990" spans="1:3" s="53" customFormat="1" x14ac:dyDescent="0.2">
      <c r="A2990" s="66">
        <v>638100</v>
      </c>
      <c r="B2990" s="62" t="s">
        <v>189</v>
      </c>
      <c r="C2990" s="63">
        <v>19800</v>
      </c>
    </row>
    <row r="2991" spans="1:3" s="53" customFormat="1" x14ac:dyDescent="0.2">
      <c r="A2991" s="108"/>
      <c r="B2991" s="102" t="s">
        <v>222</v>
      </c>
      <c r="C2991" s="107">
        <f>C2967+C2985+C2988</f>
        <v>906000</v>
      </c>
    </row>
    <row r="2992" spans="1:3" s="53" customFormat="1" x14ac:dyDescent="0.2">
      <c r="A2992" s="93"/>
      <c r="B2992" s="55"/>
      <c r="C2992" s="94"/>
    </row>
    <row r="2993" spans="1:3" s="53" customFormat="1" x14ac:dyDescent="0.2">
      <c r="A2993" s="70"/>
      <c r="B2993" s="55"/>
      <c r="C2993" s="94"/>
    </row>
    <row r="2994" spans="1:3" s="53" customFormat="1" ht="19.5" x14ac:dyDescent="0.2">
      <c r="A2994" s="66" t="s">
        <v>637</v>
      </c>
      <c r="B2994" s="64"/>
      <c r="C2994" s="105"/>
    </row>
    <row r="2995" spans="1:3" s="53" customFormat="1" ht="19.5" x14ac:dyDescent="0.2">
      <c r="A2995" s="66" t="s">
        <v>235</v>
      </c>
      <c r="B2995" s="64"/>
      <c r="C2995" s="105"/>
    </row>
    <row r="2996" spans="1:3" s="53" customFormat="1" ht="19.5" x14ac:dyDescent="0.2">
      <c r="A2996" s="66" t="s">
        <v>398</v>
      </c>
      <c r="B2996" s="64"/>
      <c r="C2996" s="105"/>
    </row>
    <row r="2997" spans="1:3" s="53" customFormat="1" ht="19.5" x14ac:dyDescent="0.2">
      <c r="A2997" s="66" t="s">
        <v>514</v>
      </c>
      <c r="B2997" s="64"/>
      <c r="C2997" s="105"/>
    </row>
    <row r="2998" spans="1:3" s="53" customFormat="1" x14ac:dyDescent="0.2">
      <c r="A2998" s="66"/>
      <c r="B2998" s="57"/>
      <c r="C2998" s="94"/>
    </row>
    <row r="2999" spans="1:3" s="53" customFormat="1" ht="19.5" x14ac:dyDescent="0.2">
      <c r="A2999" s="67">
        <v>410000</v>
      </c>
      <c r="B2999" s="59" t="s">
        <v>83</v>
      </c>
      <c r="C2999" s="106">
        <f t="shared" ref="C2999" si="409">C3000+C3005</f>
        <v>2190500</v>
      </c>
    </row>
    <row r="3000" spans="1:3" s="53" customFormat="1" ht="19.5" x14ac:dyDescent="0.2">
      <c r="A3000" s="67">
        <v>411000</v>
      </c>
      <c r="B3000" s="59" t="s">
        <v>194</v>
      </c>
      <c r="C3000" s="106">
        <f t="shared" ref="C3000" si="410">SUM(C3001:C3004)</f>
        <v>1950000</v>
      </c>
    </row>
    <row r="3001" spans="1:3" s="53" customFormat="1" x14ac:dyDescent="0.2">
      <c r="A3001" s="66">
        <v>411100</v>
      </c>
      <c r="B3001" s="62" t="s">
        <v>84</v>
      </c>
      <c r="C3001" s="63">
        <v>1825000</v>
      </c>
    </row>
    <row r="3002" spans="1:3" s="53" customFormat="1" x14ac:dyDescent="0.2">
      <c r="A3002" s="66">
        <v>411200</v>
      </c>
      <c r="B3002" s="62" t="s">
        <v>207</v>
      </c>
      <c r="C3002" s="63">
        <v>70000</v>
      </c>
    </row>
    <row r="3003" spans="1:3" s="53" customFormat="1" ht="37.5" x14ac:dyDescent="0.2">
      <c r="A3003" s="66">
        <v>411300</v>
      </c>
      <c r="B3003" s="62" t="s">
        <v>85</v>
      </c>
      <c r="C3003" s="63">
        <v>40000</v>
      </c>
    </row>
    <row r="3004" spans="1:3" s="53" customFormat="1" x14ac:dyDescent="0.2">
      <c r="A3004" s="66">
        <v>411400</v>
      </c>
      <c r="B3004" s="62" t="s">
        <v>86</v>
      </c>
      <c r="C3004" s="63">
        <v>15000</v>
      </c>
    </row>
    <row r="3005" spans="1:3" s="53" customFormat="1" ht="19.5" x14ac:dyDescent="0.2">
      <c r="A3005" s="67">
        <v>412000</v>
      </c>
      <c r="B3005" s="64" t="s">
        <v>199</v>
      </c>
      <c r="C3005" s="106">
        <f>SUM(C3006:C3014)</f>
        <v>240500</v>
      </c>
    </row>
    <row r="3006" spans="1:3" s="53" customFormat="1" x14ac:dyDescent="0.2">
      <c r="A3006" s="66">
        <v>412200</v>
      </c>
      <c r="B3006" s="62" t="s">
        <v>208</v>
      </c>
      <c r="C3006" s="63">
        <v>177000</v>
      </c>
    </row>
    <row r="3007" spans="1:3" s="53" customFormat="1" x14ac:dyDescent="0.2">
      <c r="A3007" s="66">
        <v>412300</v>
      </c>
      <c r="B3007" s="62" t="s">
        <v>88</v>
      </c>
      <c r="C3007" s="63">
        <v>22000</v>
      </c>
    </row>
    <row r="3008" spans="1:3" s="53" customFormat="1" x14ac:dyDescent="0.2">
      <c r="A3008" s="66">
        <v>412500</v>
      </c>
      <c r="B3008" s="62" t="s">
        <v>90</v>
      </c>
      <c r="C3008" s="63">
        <v>5000</v>
      </c>
    </row>
    <row r="3009" spans="1:3" s="53" customFormat="1" x14ac:dyDescent="0.2">
      <c r="A3009" s="66">
        <v>412600</v>
      </c>
      <c r="B3009" s="62" t="s">
        <v>209</v>
      </c>
      <c r="C3009" s="63">
        <v>1500</v>
      </c>
    </row>
    <row r="3010" spans="1:3" s="53" customFormat="1" x14ac:dyDescent="0.2">
      <c r="A3010" s="66">
        <v>412700</v>
      </c>
      <c r="B3010" s="62" t="s">
        <v>196</v>
      </c>
      <c r="C3010" s="63">
        <v>6000</v>
      </c>
    </row>
    <row r="3011" spans="1:3" s="53" customFormat="1" x14ac:dyDescent="0.2">
      <c r="A3011" s="66">
        <v>412900</v>
      </c>
      <c r="B3011" s="100" t="s">
        <v>287</v>
      </c>
      <c r="C3011" s="63">
        <v>23000</v>
      </c>
    </row>
    <row r="3012" spans="1:3" s="53" customFormat="1" x14ac:dyDescent="0.2">
      <c r="A3012" s="66">
        <v>412900</v>
      </c>
      <c r="B3012" s="100" t="s">
        <v>305</v>
      </c>
      <c r="C3012" s="63">
        <v>2000</v>
      </c>
    </row>
    <row r="3013" spans="1:3" s="53" customFormat="1" x14ac:dyDescent="0.2">
      <c r="A3013" s="66">
        <v>412900</v>
      </c>
      <c r="B3013" s="100" t="s">
        <v>306</v>
      </c>
      <c r="C3013" s="63">
        <v>3000</v>
      </c>
    </row>
    <row r="3014" spans="1:3" s="53" customFormat="1" x14ac:dyDescent="0.2">
      <c r="A3014" s="66">
        <v>412900</v>
      </c>
      <c r="B3014" s="62" t="s">
        <v>289</v>
      </c>
      <c r="C3014" s="63">
        <v>1000</v>
      </c>
    </row>
    <row r="3015" spans="1:3" s="53" customFormat="1" ht="19.5" x14ac:dyDescent="0.2">
      <c r="A3015" s="67">
        <v>510000</v>
      </c>
      <c r="B3015" s="64" t="s">
        <v>146</v>
      </c>
      <c r="C3015" s="106">
        <f t="shared" ref="C3015" si="411">C3016</f>
        <v>5000</v>
      </c>
    </row>
    <row r="3016" spans="1:3" s="53" customFormat="1" ht="19.5" x14ac:dyDescent="0.2">
      <c r="A3016" s="67">
        <v>511000</v>
      </c>
      <c r="B3016" s="64" t="s">
        <v>147</v>
      </c>
      <c r="C3016" s="106">
        <f>SUM(C3017:C3017)</f>
        <v>5000</v>
      </c>
    </row>
    <row r="3017" spans="1:3" s="53" customFormat="1" x14ac:dyDescent="0.2">
      <c r="A3017" s="66">
        <v>511300</v>
      </c>
      <c r="B3017" s="62" t="s">
        <v>150</v>
      </c>
      <c r="C3017" s="63">
        <v>5000</v>
      </c>
    </row>
    <row r="3018" spans="1:3" s="65" customFormat="1" ht="19.5" x14ac:dyDescent="0.2">
      <c r="A3018" s="67">
        <v>630000</v>
      </c>
      <c r="B3018" s="64" t="s">
        <v>184</v>
      </c>
      <c r="C3018" s="106">
        <f>0+C3019</f>
        <v>60000</v>
      </c>
    </row>
    <row r="3019" spans="1:3" s="65" customFormat="1" ht="19.5" x14ac:dyDescent="0.2">
      <c r="A3019" s="67">
        <v>638000</v>
      </c>
      <c r="B3019" s="64" t="s">
        <v>121</v>
      </c>
      <c r="C3019" s="106">
        <f t="shared" ref="C3019" si="412">C3020</f>
        <v>60000</v>
      </c>
    </row>
    <row r="3020" spans="1:3" s="53" customFormat="1" x14ac:dyDescent="0.2">
      <c r="A3020" s="66">
        <v>638100</v>
      </c>
      <c r="B3020" s="62" t="s">
        <v>189</v>
      </c>
      <c r="C3020" s="63">
        <v>60000</v>
      </c>
    </row>
    <row r="3021" spans="1:3" s="53" customFormat="1" x14ac:dyDescent="0.2">
      <c r="A3021" s="108"/>
      <c r="B3021" s="102" t="s">
        <v>222</v>
      </c>
      <c r="C3021" s="107">
        <f>C2999+C3015+C3018</f>
        <v>2255500</v>
      </c>
    </row>
    <row r="3022" spans="1:3" s="53" customFormat="1" x14ac:dyDescent="0.2">
      <c r="A3022" s="70"/>
      <c r="B3022" s="62"/>
      <c r="C3022" s="105"/>
    </row>
    <row r="3023" spans="1:3" s="53" customFormat="1" x14ac:dyDescent="0.2">
      <c r="A3023" s="70"/>
      <c r="B3023" s="55"/>
      <c r="C3023" s="94"/>
    </row>
    <row r="3024" spans="1:3" s="53" customFormat="1" ht="19.5" x14ac:dyDescent="0.2">
      <c r="A3024" s="66" t="s">
        <v>638</v>
      </c>
      <c r="B3024" s="64"/>
      <c r="C3024" s="105"/>
    </row>
    <row r="3025" spans="1:3" s="53" customFormat="1" ht="19.5" x14ac:dyDescent="0.2">
      <c r="A3025" s="66" t="s">
        <v>235</v>
      </c>
      <c r="B3025" s="64"/>
      <c r="C3025" s="105"/>
    </row>
    <row r="3026" spans="1:3" s="53" customFormat="1" ht="19.5" x14ac:dyDescent="0.2">
      <c r="A3026" s="66" t="s">
        <v>399</v>
      </c>
      <c r="B3026" s="64"/>
      <c r="C3026" s="105"/>
    </row>
    <row r="3027" spans="1:3" s="53" customFormat="1" ht="19.5" x14ac:dyDescent="0.2">
      <c r="A3027" s="66" t="s">
        <v>514</v>
      </c>
      <c r="B3027" s="64"/>
      <c r="C3027" s="105"/>
    </row>
    <row r="3028" spans="1:3" s="53" customFormat="1" x14ac:dyDescent="0.2">
      <c r="A3028" s="66"/>
      <c r="B3028" s="57"/>
      <c r="C3028" s="94"/>
    </row>
    <row r="3029" spans="1:3" s="53" customFormat="1" ht="19.5" x14ac:dyDescent="0.2">
      <c r="A3029" s="67">
        <v>410000</v>
      </c>
      <c r="B3029" s="59" t="s">
        <v>83</v>
      </c>
      <c r="C3029" s="106">
        <f>C3030+C3035+C3045</f>
        <v>900000</v>
      </c>
    </row>
    <row r="3030" spans="1:3" s="53" customFormat="1" ht="19.5" x14ac:dyDescent="0.2">
      <c r="A3030" s="67">
        <v>411000</v>
      </c>
      <c r="B3030" s="59" t="s">
        <v>194</v>
      </c>
      <c r="C3030" s="106">
        <f t="shared" ref="C3030" si="413">SUM(C3031:C3034)</f>
        <v>680400</v>
      </c>
    </row>
    <row r="3031" spans="1:3" s="53" customFormat="1" x14ac:dyDescent="0.2">
      <c r="A3031" s="66">
        <v>411100</v>
      </c>
      <c r="B3031" s="62" t="s">
        <v>84</v>
      </c>
      <c r="C3031" s="63">
        <v>641000</v>
      </c>
    </row>
    <row r="3032" spans="1:3" s="53" customFormat="1" x14ac:dyDescent="0.2">
      <c r="A3032" s="66">
        <v>411200</v>
      </c>
      <c r="B3032" s="62" t="s">
        <v>207</v>
      </c>
      <c r="C3032" s="63">
        <v>25000</v>
      </c>
    </row>
    <row r="3033" spans="1:3" s="53" customFormat="1" ht="37.5" x14ac:dyDescent="0.2">
      <c r="A3033" s="66">
        <v>411300</v>
      </c>
      <c r="B3033" s="62" t="s">
        <v>85</v>
      </c>
      <c r="C3033" s="63">
        <v>9400</v>
      </c>
    </row>
    <row r="3034" spans="1:3" s="53" customFormat="1" x14ac:dyDescent="0.2">
      <c r="A3034" s="66">
        <v>411400</v>
      </c>
      <c r="B3034" s="62" t="s">
        <v>86</v>
      </c>
      <c r="C3034" s="63">
        <v>5000.0000000000036</v>
      </c>
    </row>
    <row r="3035" spans="1:3" s="53" customFormat="1" ht="19.5" x14ac:dyDescent="0.2">
      <c r="A3035" s="67">
        <v>412000</v>
      </c>
      <c r="B3035" s="64" t="s">
        <v>199</v>
      </c>
      <c r="C3035" s="106">
        <f>SUM(C3036:C3044)</f>
        <v>219100</v>
      </c>
    </row>
    <row r="3036" spans="1:3" s="53" customFormat="1" x14ac:dyDescent="0.2">
      <c r="A3036" s="66">
        <v>412100</v>
      </c>
      <c r="B3036" s="62" t="s">
        <v>87</v>
      </c>
      <c r="C3036" s="63">
        <v>110600</v>
      </c>
    </row>
    <row r="3037" spans="1:3" s="53" customFormat="1" x14ac:dyDescent="0.2">
      <c r="A3037" s="66">
        <v>412200</v>
      </c>
      <c r="B3037" s="62" t="s">
        <v>208</v>
      </c>
      <c r="C3037" s="63">
        <v>84000</v>
      </c>
    </row>
    <row r="3038" spans="1:3" s="53" customFormat="1" x14ac:dyDescent="0.2">
      <c r="A3038" s="66">
        <v>412300</v>
      </c>
      <c r="B3038" s="62" t="s">
        <v>88</v>
      </c>
      <c r="C3038" s="63">
        <v>10000</v>
      </c>
    </row>
    <row r="3039" spans="1:3" s="53" customFormat="1" x14ac:dyDescent="0.2">
      <c r="A3039" s="66">
        <v>412500</v>
      </c>
      <c r="B3039" s="62" t="s">
        <v>90</v>
      </c>
      <c r="C3039" s="63">
        <v>3000</v>
      </c>
    </row>
    <row r="3040" spans="1:3" s="53" customFormat="1" x14ac:dyDescent="0.2">
      <c r="A3040" s="66">
        <v>412600</v>
      </c>
      <c r="B3040" s="62" t="s">
        <v>209</v>
      </c>
      <c r="C3040" s="63">
        <v>1500</v>
      </c>
    </row>
    <row r="3041" spans="1:3" s="53" customFormat="1" x14ac:dyDescent="0.2">
      <c r="A3041" s="66">
        <v>412700</v>
      </c>
      <c r="B3041" s="62" t="s">
        <v>196</v>
      </c>
      <c r="C3041" s="63">
        <v>5000</v>
      </c>
    </row>
    <row r="3042" spans="1:3" s="53" customFormat="1" x14ac:dyDescent="0.2">
      <c r="A3042" s="66">
        <v>412900</v>
      </c>
      <c r="B3042" s="100" t="s">
        <v>287</v>
      </c>
      <c r="C3042" s="63">
        <v>3000</v>
      </c>
    </row>
    <row r="3043" spans="1:3" s="53" customFormat="1" x14ac:dyDescent="0.2">
      <c r="A3043" s="66">
        <v>412900</v>
      </c>
      <c r="B3043" s="100" t="s">
        <v>305</v>
      </c>
      <c r="C3043" s="63">
        <v>1000</v>
      </c>
    </row>
    <row r="3044" spans="1:3" s="53" customFormat="1" x14ac:dyDescent="0.2">
      <c r="A3044" s="66">
        <v>412900</v>
      </c>
      <c r="B3044" s="100" t="s">
        <v>306</v>
      </c>
      <c r="C3044" s="63">
        <v>1000</v>
      </c>
    </row>
    <row r="3045" spans="1:3" s="65" customFormat="1" ht="19.5" x14ac:dyDescent="0.2">
      <c r="A3045" s="67">
        <v>413000</v>
      </c>
      <c r="B3045" s="64" t="s">
        <v>200</v>
      </c>
      <c r="C3045" s="106">
        <f t="shared" ref="C3045" si="414">C3046</f>
        <v>500</v>
      </c>
    </row>
    <row r="3046" spans="1:3" s="53" customFormat="1" x14ac:dyDescent="0.2">
      <c r="A3046" s="66">
        <v>413900</v>
      </c>
      <c r="B3046" s="62" t="s">
        <v>95</v>
      </c>
      <c r="C3046" s="63">
        <v>500</v>
      </c>
    </row>
    <row r="3047" spans="1:3" s="53" customFormat="1" ht="19.5" x14ac:dyDescent="0.2">
      <c r="A3047" s="67">
        <v>510000</v>
      </c>
      <c r="B3047" s="64" t="s">
        <v>146</v>
      </c>
      <c r="C3047" s="106">
        <f>C3048+0</f>
        <v>4000</v>
      </c>
    </row>
    <row r="3048" spans="1:3" s="53" customFormat="1" ht="19.5" x14ac:dyDescent="0.2">
      <c r="A3048" s="67">
        <v>511000</v>
      </c>
      <c r="B3048" s="64" t="s">
        <v>147</v>
      </c>
      <c r="C3048" s="106">
        <f t="shared" ref="C3048" si="415">SUM(C3049:C3049)</f>
        <v>4000</v>
      </c>
    </row>
    <row r="3049" spans="1:3" s="53" customFormat="1" x14ac:dyDescent="0.2">
      <c r="A3049" s="66">
        <v>511300</v>
      </c>
      <c r="B3049" s="62" t="s">
        <v>150</v>
      </c>
      <c r="C3049" s="63">
        <v>4000</v>
      </c>
    </row>
    <row r="3050" spans="1:3" s="65" customFormat="1" ht="19.5" x14ac:dyDescent="0.2">
      <c r="A3050" s="67">
        <v>630000</v>
      </c>
      <c r="B3050" s="64" t="s">
        <v>184</v>
      </c>
      <c r="C3050" s="106">
        <f>0+C3051</f>
        <v>8500</v>
      </c>
    </row>
    <row r="3051" spans="1:3" s="65" customFormat="1" ht="19.5" x14ac:dyDescent="0.2">
      <c r="A3051" s="67">
        <v>638000</v>
      </c>
      <c r="B3051" s="64" t="s">
        <v>121</v>
      </c>
      <c r="C3051" s="106">
        <f t="shared" ref="C3051" si="416">C3052</f>
        <v>8500</v>
      </c>
    </row>
    <row r="3052" spans="1:3" s="53" customFormat="1" x14ac:dyDescent="0.2">
      <c r="A3052" s="66">
        <v>638100</v>
      </c>
      <c r="B3052" s="62" t="s">
        <v>189</v>
      </c>
      <c r="C3052" s="63">
        <v>8500</v>
      </c>
    </row>
    <row r="3053" spans="1:3" s="53" customFormat="1" x14ac:dyDescent="0.2">
      <c r="A3053" s="108"/>
      <c r="B3053" s="102" t="s">
        <v>222</v>
      </c>
      <c r="C3053" s="107">
        <f>C3029+C3047+C3050</f>
        <v>912500</v>
      </c>
    </row>
    <row r="3054" spans="1:3" s="53" customFormat="1" x14ac:dyDescent="0.2">
      <c r="A3054" s="70"/>
      <c r="B3054" s="62"/>
      <c r="C3054" s="105"/>
    </row>
    <row r="3055" spans="1:3" s="53" customFormat="1" x14ac:dyDescent="0.2">
      <c r="A3055" s="70"/>
      <c r="B3055" s="55"/>
      <c r="C3055" s="94"/>
    </row>
    <row r="3056" spans="1:3" s="53" customFormat="1" ht="19.5" x14ac:dyDescent="0.2">
      <c r="A3056" s="66" t="s">
        <v>639</v>
      </c>
      <c r="B3056" s="64"/>
      <c r="C3056" s="105"/>
    </row>
    <row r="3057" spans="1:3" s="53" customFormat="1" ht="19.5" x14ac:dyDescent="0.2">
      <c r="A3057" s="66" t="s">
        <v>235</v>
      </c>
      <c r="B3057" s="64"/>
      <c r="C3057" s="105"/>
    </row>
    <row r="3058" spans="1:3" s="53" customFormat="1" ht="19.5" x14ac:dyDescent="0.2">
      <c r="A3058" s="66" t="s">
        <v>400</v>
      </c>
      <c r="B3058" s="64"/>
      <c r="C3058" s="105"/>
    </row>
    <row r="3059" spans="1:3" s="53" customFormat="1" ht="19.5" x14ac:dyDescent="0.2">
      <c r="A3059" s="66" t="s">
        <v>514</v>
      </c>
      <c r="B3059" s="64"/>
      <c r="C3059" s="105"/>
    </row>
    <row r="3060" spans="1:3" s="53" customFormat="1" x14ac:dyDescent="0.2">
      <c r="A3060" s="66"/>
      <c r="B3060" s="57"/>
      <c r="C3060" s="94"/>
    </row>
    <row r="3061" spans="1:3" s="53" customFormat="1" ht="19.5" x14ac:dyDescent="0.2">
      <c r="A3061" s="67">
        <v>410000</v>
      </c>
      <c r="B3061" s="59" t="s">
        <v>83</v>
      </c>
      <c r="C3061" s="106">
        <f t="shared" ref="C3061" si="417">C3062+C3067</f>
        <v>744100</v>
      </c>
    </row>
    <row r="3062" spans="1:3" s="53" customFormat="1" ht="19.5" x14ac:dyDescent="0.2">
      <c r="A3062" s="67">
        <v>411000</v>
      </c>
      <c r="B3062" s="59" t="s">
        <v>194</v>
      </c>
      <c r="C3062" s="106">
        <f t="shared" ref="C3062" si="418">SUM(C3063:C3066)</f>
        <v>639200</v>
      </c>
    </row>
    <row r="3063" spans="1:3" s="53" customFormat="1" x14ac:dyDescent="0.2">
      <c r="A3063" s="66">
        <v>411100</v>
      </c>
      <c r="B3063" s="62" t="s">
        <v>84</v>
      </c>
      <c r="C3063" s="63">
        <v>580000</v>
      </c>
    </row>
    <row r="3064" spans="1:3" s="53" customFormat="1" x14ac:dyDescent="0.2">
      <c r="A3064" s="66">
        <v>411200</v>
      </c>
      <c r="B3064" s="62" t="s">
        <v>207</v>
      </c>
      <c r="C3064" s="63">
        <v>22700</v>
      </c>
    </row>
    <row r="3065" spans="1:3" s="53" customFormat="1" ht="37.5" x14ac:dyDescent="0.2">
      <c r="A3065" s="66">
        <v>411300</v>
      </c>
      <c r="B3065" s="62" t="s">
        <v>85</v>
      </c>
      <c r="C3065" s="63">
        <v>23000</v>
      </c>
    </row>
    <row r="3066" spans="1:3" s="53" customFormat="1" x14ac:dyDescent="0.2">
      <c r="A3066" s="66">
        <v>411400</v>
      </c>
      <c r="B3066" s="62" t="s">
        <v>86</v>
      </c>
      <c r="C3066" s="63">
        <v>13500</v>
      </c>
    </row>
    <row r="3067" spans="1:3" s="53" customFormat="1" ht="19.5" x14ac:dyDescent="0.2">
      <c r="A3067" s="67">
        <v>412000</v>
      </c>
      <c r="B3067" s="64" t="s">
        <v>199</v>
      </c>
      <c r="C3067" s="106">
        <f>SUM(C3068:C3074)</f>
        <v>104900</v>
      </c>
    </row>
    <row r="3068" spans="1:3" s="53" customFormat="1" x14ac:dyDescent="0.2">
      <c r="A3068" s="66">
        <v>412200</v>
      </c>
      <c r="B3068" s="62" t="s">
        <v>208</v>
      </c>
      <c r="C3068" s="63">
        <v>70000</v>
      </c>
    </row>
    <row r="3069" spans="1:3" s="53" customFormat="1" x14ac:dyDescent="0.2">
      <c r="A3069" s="66">
        <v>412300</v>
      </c>
      <c r="B3069" s="62" t="s">
        <v>88</v>
      </c>
      <c r="C3069" s="63">
        <v>19000</v>
      </c>
    </row>
    <row r="3070" spans="1:3" s="53" customFormat="1" x14ac:dyDescent="0.2">
      <c r="A3070" s="66">
        <v>412500</v>
      </c>
      <c r="B3070" s="62" t="s">
        <v>90</v>
      </c>
      <c r="C3070" s="63">
        <v>3200</v>
      </c>
    </row>
    <row r="3071" spans="1:3" s="53" customFormat="1" x14ac:dyDescent="0.2">
      <c r="A3071" s="66">
        <v>412600</v>
      </c>
      <c r="B3071" s="62" t="s">
        <v>209</v>
      </c>
      <c r="C3071" s="63">
        <v>3000</v>
      </c>
    </row>
    <row r="3072" spans="1:3" s="53" customFormat="1" x14ac:dyDescent="0.2">
      <c r="A3072" s="66">
        <v>412700</v>
      </c>
      <c r="B3072" s="62" t="s">
        <v>196</v>
      </c>
      <c r="C3072" s="63">
        <v>5300</v>
      </c>
    </row>
    <row r="3073" spans="1:3" s="53" customFormat="1" x14ac:dyDescent="0.2">
      <c r="A3073" s="66">
        <v>412900</v>
      </c>
      <c r="B3073" s="100" t="s">
        <v>305</v>
      </c>
      <c r="C3073" s="63">
        <v>3200</v>
      </c>
    </row>
    <row r="3074" spans="1:3" s="53" customFormat="1" x14ac:dyDescent="0.2">
      <c r="A3074" s="66">
        <v>412900</v>
      </c>
      <c r="B3074" s="100" t="s">
        <v>306</v>
      </c>
      <c r="C3074" s="63">
        <v>1200</v>
      </c>
    </row>
    <row r="3075" spans="1:3" s="53" customFormat="1" ht="19.5" x14ac:dyDescent="0.2">
      <c r="A3075" s="67">
        <v>510000</v>
      </c>
      <c r="B3075" s="64" t="s">
        <v>146</v>
      </c>
      <c r="C3075" s="106">
        <f>C3076+0+C3078</f>
        <v>5000</v>
      </c>
    </row>
    <row r="3076" spans="1:3" s="53" customFormat="1" ht="19.5" x14ac:dyDescent="0.2">
      <c r="A3076" s="67">
        <v>511000</v>
      </c>
      <c r="B3076" s="64" t="s">
        <v>147</v>
      </c>
      <c r="C3076" s="106">
        <f t="shared" ref="C3076" si="419">SUM(C3077:C3077)</f>
        <v>4000</v>
      </c>
    </row>
    <row r="3077" spans="1:3" s="53" customFormat="1" x14ac:dyDescent="0.2">
      <c r="A3077" s="66">
        <v>511300</v>
      </c>
      <c r="B3077" s="62" t="s">
        <v>150</v>
      </c>
      <c r="C3077" s="63">
        <v>4000</v>
      </c>
    </row>
    <row r="3078" spans="1:3" s="65" customFormat="1" ht="19.5" x14ac:dyDescent="0.2">
      <c r="A3078" s="67">
        <v>516000</v>
      </c>
      <c r="B3078" s="64" t="s">
        <v>157</v>
      </c>
      <c r="C3078" s="106">
        <f t="shared" ref="C3078" si="420">C3079</f>
        <v>1000</v>
      </c>
    </row>
    <row r="3079" spans="1:3" s="53" customFormat="1" x14ac:dyDescent="0.2">
      <c r="A3079" s="66">
        <v>516100</v>
      </c>
      <c r="B3079" s="62" t="s">
        <v>157</v>
      </c>
      <c r="C3079" s="63">
        <v>1000</v>
      </c>
    </row>
    <row r="3080" spans="1:3" s="65" customFormat="1" ht="19.5" x14ac:dyDescent="0.2">
      <c r="A3080" s="67">
        <v>630000</v>
      </c>
      <c r="B3080" s="64" t="s">
        <v>184</v>
      </c>
      <c r="C3080" s="106">
        <f>0+C3081</f>
        <v>2500</v>
      </c>
    </row>
    <row r="3081" spans="1:3" s="65" customFormat="1" ht="19.5" x14ac:dyDescent="0.2">
      <c r="A3081" s="67">
        <v>638000</v>
      </c>
      <c r="B3081" s="64" t="s">
        <v>121</v>
      </c>
      <c r="C3081" s="106">
        <f t="shared" ref="C3081" si="421">C3082</f>
        <v>2500</v>
      </c>
    </row>
    <row r="3082" spans="1:3" s="53" customFormat="1" x14ac:dyDescent="0.2">
      <c r="A3082" s="66">
        <v>638100</v>
      </c>
      <c r="B3082" s="62" t="s">
        <v>189</v>
      </c>
      <c r="C3082" s="63">
        <v>2500</v>
      </c>
    </row>
    <row r="3083" spans="1:3" s="53" customFormat="1" x14ac:dyDescent="0.2">
      <c r="A3083" s="108"/>
      <c r="B3083" s="102" t="s">
        <v>222</v>
      </c>
      <c r="C3083" s="107">
        <f>C3061+C3075+C3080</f>
        <v>751600</v>
      </c>
    </row>
    <row r="3084" spans="1:3" s="53" customFormat="1" x14ac:dyDescent="0.2">
      <c r="A3084" s="70"/>
      <c r="B3084" s="62"/>
      <c r="C3084" s="105"/>
    </row>
    <row r="3085" spans="1:3" s="53" customFormat="1" x14ac:dyDescent="0.2">
      <c r="A3085" s="70"/>
      <c r="B3085" s="55"/>
      <c r="C3085" s="94"/>
    </row>
    <row r="3086" spans="1:3" s="53" customFormat="1" ht="19.5" x14ac:dyDescent="0.2">
      <c r="A3086" s="66" t="s">
        <v>640</v>
      </c>
      <c r="B3086" s="64"/>
      <c r="C3086" s="105"/>
    </row>
    <row r="3087" spans="1:3" s="53" customFormat="1" ht="19.5" x14ac:dyDescent="0.2">
      <c r="A3087" s="66" t="s">
        <v>235</v>
      </c>
      <c r="B3087" s="64"/>
      <c r="C3087" s="105"/>
    </row>
    <row r="3088" spans="1:3" s="53" customFormat="1" ht="19.5" x14ac:dyDescent="0.2">
      <c r="A3088" s="66" t="s">
        <v>401</v>
      </c>
      <c r="B3088" s="64"/>
      <c r="C3088" s="105"/>
    </row>
    <row r="3089" spans="1:3" s="53" customFormat="1" ht="19.5" x14ac:dyDescent="0.2">
      <c r="A3089" s="66" t="s">
        <v>514</v>
      </c>
      <c r="B3089" s="64"/>
      <c r="C3089" s="105"/>
    </row>
    <row r="3090" spans="1:3" s="53" customFormat="1" x14ac:dyDescent="0.2">
      <c r="A3090" s="66"/>
      <c r="B3090" s="57"/>
      <c r="C3090" s="94"/>
    </row>
    <row r="3091" spans="1:3" s="53" customFormat="1" ht="19.5" x14ac:dyDescent="0.2">
      <c r="A3091" s="67">
        <v>410000</v>
      </c>
      <c r="B3091" s="59" t="s">
        <v>83</v>
      </c>
      <c r="C3091" s="106">
        <f t="shared" ref="C3091" si="422">C3092+C3097</f>
        <v>723400</v>
      </c>
    </row>
    <row r="3092" spans="1:3" s="53" customFormat="1" ht="19.5" x14ac:dyDescent="0.2">
      <c r="A3092" s="67">
        <v>411000</v>
      </c>
      <c r="B3092" s="59" t="s">
        <v>194</v>
      </c>
      <c r="C3092" s="106">
        <f t="shared" ref="C3092" si="423">SUM(C3093:C3096)</f>
        <v>635900</v>
      </c>
    </row>
    <row r="3093" spans="1:3" s="53" customFormat="1" x14ac:dyDescent="0.2">
      <c r="A3093" s="66">
        <v>411100</v>
      </c>
      <c r="B3093" s="62" t="s">
        <v>84</v>
      </c>
      <c r="C3093" s="63">
        <v>585000</v>
      </c>
    </row>
    <row r="3094" spans="1:3" s="53" customFormat="1" x14ac:dyDescent="0.2">
      <c r="A3094" s="66">
        <v>411200</v>
      </c>
      <c r="B3094" s="62" t="s">
        <v>207</v>
      </c>
      <c r="C3094" s="63">
        <v>35900</v>
      </c>
    </row>
    <row r="3095" spans="1:3" s="53" customFormat="1" ht="37.5" x14ac:dyDescent="0.2">
      <c r="A3095" s="66">
        <v>411300</v>
      </c>
      <c r="B3095" s="62" t="s">
        <v>85</v>
      </c>
      <c r="C3095" s="63">
        <v>7300</v>
      </c>
    </row>
    <row r="3096" spans="1:3" s="53" customFormat="1" x14ac:dyDescent="0.2">
      <c r="A3096" s="66">
        <v>411400</v>
      </c>
      <c r="B3096" s="62" t="s">
        <v>86</v>
      </c>
      <c r="C3096" s="63">
        <v>7700</v>
      </c>
    </row>
    <row r="3097" spans="1:3" s="53" customFormat="1" ht="19.5" x14ac:dyDescent="0.2">
      <c r="A3097" s="67">
        <v>412000</v>
      </c>
      <c r="B3097" s="64" t="s">
        <v>199</v>
      </c>
      <c r="C3097" s="106">
        <f>SUM(C3098:C3107)</f>
        <v>87500</v>
      </c>
    </row>
    <row r="3098" spans="1:3" s="53" customFormat="1" x14ac:dyDescent="0.2">
      <c r="A3098" s="66">
        <v>412200</v>
      </c>
      <c r="B3098" s="62" t="s">
        <v>208</v>
      </c>
      <c r="C3098" s="63">
        <v>40000</v>
      </c>
    </row>
    <row r="3099" spans="1:3" s="53" customFormat="1" x14ac:dyDescent="0.2">
      <c r="A3099" s="66">
        <v>412300</v>
      </c>
      <c r="B3099" s="62" t="s">
        <v>88</v>
      </c>
      <c r="C3099" s="63">
        <v>12300</v>
      </c>
    </row>
    <row r="3100" spans="1:3" s="53" customFormat="1" x14ac:dyDescent="0.2">
      <c r="A3100" s="66">
        <v>412500</v>
      </c>
      <c r="B3100" s="62" t="s">
        <v>90</v>
      </c>
      <c r="C3100" s="63">
        <v>3700</v>
      </c>
    </row>
    <row r="3101" spans="1:3" s="53" customFormat="1" x14ac:dyDescent="0.2">
      <c r="A3101" s="66">
        <v>412600</v>
      </c>
      <c r="B3101" s="62" t="s">
        <v>209</v>
      </c>
      <c r="C3101" s="63">
        <v>2800</v>
      </c>
    </row>
    <row r="3102" spans="1:3" s="53" customFormat="1" x14ac:dyDescent="0.2">
      <c r="A3102" s="66">
        <v>412700</v>
      </c>
      <c r="B3102" s="62" t="s">
        <v>196</v>
      </c>
      <c r="C3102" s="63">
        <v>25900</v>
      </c>
    </row>
    <row r="3103" spans="1:3" s="53" customFormat="1" x14ac:dyDescent="0.2">
      <c r="A3103" s="66">
        <v>412900</v>
      </c>
      <c r="B3103" s="100" t="s">
        <v>515</v>
      </c>
      <c r="C3103" s="63">
        <v>300</v>
      </c>
    </row>
    <row r="3104" spans="1:3" s="53" customFormat="1" x14ac:dyDescent="0.2">
      <c r="A3104" s="66">
        <v>412900</v>
      </c>
      <c r="B3104" s="100" t="s">
        <v>287</v>
      </c>
      <c r="C3104" s="63">
        <v>600</v>
      </c>
    </row>
    <row r="3105" spans="1:3" s="53" customFormat="1" x14ac:dyDescent="0.2">
      <c r="A3105" s="66">
        <v>412900</v>
      </c>
      <c r="B3105" s="100" t="s">
        <v>304</v>
      </c>
      <c r="C3105" s="63">
        <v>500</v>
      </c>
    </row>
    <row r="3106" spans="1:3" s="53" customFormat="1" x14ac:dyDescent="0.2">
      <c r="A3106" s="66">
        <v>412900</v>
      </c>
      <c r="B3106" s="100" t="s">
        <v>305</v>
      </c>
      <c r="C3106" s="63">
        <v>200</v>
      </c>
    </row>
    <row r="3107" spans="1:3" s="53" customFormat="1" x14ac:dyDescent="0.2">
      <c r="A3107" s="66">
        <v>412900</v>
      </c>
      <c r="B3107" s="100" t="s">
        <v>306</v>
      </c>
      <c r="C3107" s="63">
        <v>1200</v>
      </c>
    </row>
    <row r="3108" spans="1:3" s="65" customFormat="1" ht="19.5" x14ac:dyDescent="0.2">
      <c r="A3108" s="67">
        <v>510000</v>
      </c>
      <c r="B3108" s="64" t="s">
        <v>146</v>
      </c>
      <c r="C3108" s="106">
        <f t="shared" ref="C3108:C3109" si="424">C3109</f>
        <v>5000</v>
      </c>
    </row>
    <row r="3109" spans="1:3" s="65" customFormat="1" ht="19.5" x14ac:dyDescent="0.2">
      <c r="A3109" s="67">
        <v>511000</v>
      </c>
      <c r="B3109" s="64" t="s">
        <v>147</v>
      </c>
      <c r="C3109" s="106">
        <f t="shared" si="424"/>
        <v>5000</v>
      </c>
    </row>
    <row r="3110" spans="1:3" s="53" customFormat="1" x14ac:dyDescent="0.2">
      <c r="A3110" s="66">
        <v>511300</v>
      </c>
      <c r="B3110" s="62" t="s">
        <v>150</v>
      </c>
      <c r="C3110" s="63">
        <v>5000</v>
      </c>
    </row>
    <row r="3111" spans="1:3" s="53" customFormat="1" x14ac:dyDescent="0.2">
      <c r="A3111" s="108"/>
      <c r="B3111" s="102" t="s">
        <v>222</v>
      </c>
      <c r="C3111" s="107">
        <f>C3091+C3108+0</f>
        <v>728400</v>
      </c>
    </row>
    <row r="3112" spans="1:3" s="53" customFormat="1" x14ac:dyDescent="0.2">
      <c r="A3112" s="70"/>
      <c r="B3112" s="62"/>
      <c r="C3112" s="105"/>
    </row>
    <row r="3113" spans="1:3" s="53" customFormat="1" x14ac:dyDescent="0.2">
      <c r="A3113" s="70"/>
      <c r="B3113" s="55"/>
      <c r="C3113" s="94"/>
    </row>
    <row r="3114" spans="1:3" s="53" customFormat="1" ht="19.5" x14ac:dyDescent="0.2">
      <c r="A3114" s="66" t="s">
        <v>641</v>
      </c>
      <c r="B3114" s="64"/>
      <c r="C3114" s="105"/>
    </row>
    <row r="3115" spans="1:3" s="53" customFormat="1" ht="19.5" x14ac:dyDescent="0.2">
      <c r="A3115" s="66" t="s">
        <v>235</v>
      </c>
      <c r="B3115" s="64"/>
      <c r="C3115" s="105"/>
    </row>
    <row r="3116" spans="1:3" s="53" customFormat="1" ht="19.5" x14ac:dyDescent="0.2">
      <c r="A3116" s="66" t="s">
        <v>402</v>
      </c>
      <c r="B3116" s="64"/>
      <c r="C3116" s="105"/>
    </row>
    <row r="3117" spans="1:3" s="53" customFormat="1" ht="19.5" x14ac:dyDescent="0.2">
      <c r="A3117" s="66" t="s">
        <v>514</v>
      </c>
      <c r="B3117" s="64"/>
      <c r="C3117" s="105"/>
    </row>
    <row r="3118" spans="1:3" s="53" customFormat="1" x14ac:dyDescent="0.2">
      <c r="A3118" s="66"/>
      <c r="B3118" s="57"/>
      <c r="C3118" s="94"/>
    </row>
    <row r="3119" spans="1:3" s="53" customFormat="1" ht="19.5" x14ac:dyDescent="0.2">
      <c r="A3119" s="67">
        <v>410000</v>
      </c>
      <c r="B3119" s="59" t="s">
        <v>83</v>
      </c>
      <c r="C3119" s="106">
        <f t="shared" ref="C3119" si="425">C3120+C3125</f>
        <v>519300</v>
      </c>
    </row>
    <row r="3120" spans="1:3" s="53" customFormat="1" ht="19.5" x14ac:dyDescent="0.2">
      <c r="A3120" s="67">
        <v>411000</v>
      </c>
      <c r="B3120" s="59" t="s">
        <v>194</v>
      </c>
      <c r="C3120" s="106">
        <f t="shared" ref="C3120" si="426">SUM(C3121:C3124)</f>
        <v>453400</v>
      </c>
    </row>
    <row r="3121" spans="1:3" s="53" customFormat="1" x14ac:dyDescent="0.2">
      <c r="A3121" s="66">
        <v>411100</v>
      </c>
      <c r="B3121" s="62" t="s">
        <v>84</v>
      </c>
      <c r="C3121" s="63">
        <v>420000</v>
      </c>
    </row>
    <row r="3122" spans="1:3" s="53" customFormat="1" x14ac:dyDescent="0.2">
      <c r="A3122" s="66">
        <v>411200</v>
      </c>
      <c r="B3122" s="62" t="s">
        <v>207</v>
      </c>
      <c r="C3122" s="63">
        <v>13200</v>
      </c>
    </row>
    <row r="3123" spans="1:3" s="53" customFormat="1" ht="37.5" x14ac:dyDescent="0.2">
      <c r="A3123" s="66">
        <v>411300</v>
      </c>
      <c r="B3123" s="62" t="s">
        <v>85</v>
      </c>
      <c r="C3123" s="63">
        <v>5200</v>
      </c>
    </row>
    <row r="3124" spans="1:3" s="53" customFormat="1" x14ac:dyDescent="0.2">
      <c r="A3124" s="66">
        <v>411400</v>
      </c>
      <c r="B3124" s="62" t="s">
        <v>86</v>
      </c>
      <c r="C3124" s="63">
        <v>15000.000000000005</v>
      </c>
    </row>
    <row r="3125" spans="1:3" s="53" customFormat="1" ht="19.5" x14ac:dyDescent="0.2">
      <c r="A3125" s="67">
        <v>412000</v>
      </c>
      <c r="B3125" s="64" t="s">
        <v>199</v>
      </c>
      <c r="C3125" s="106">
        <f>SUM(C3126:C3135)</f>
        <v>65900</v>
      </c>
    </row>
    <row r="3126" spans="1:3" s="53" customFormat="1" x14ac:dyDescent="0.2">
      <c r="A3126" s="66">
        <v>412200</v>
      </c>
      <c r="B3126" s="62" t="s">
        <v>208</v>
      </c>
      <c r="C3126" s="63">
        <v>41000</v>
      </c>
    </row>
    <row r="3127" spans="1:3" s="53" customFormat="1" x14ac:dyDescent="0.2">
      <c r="A3127" s="66">
        <v>412300</v>
      </c>
      <c r="B3127" s="62" t="s">
        <v>88</v>
      </c>
      <c r="C3127" s="63">
        <v>6000</v>
      </c>
    </row>
    <row r="3128" spans="1:3" s="53" customFormat="1" x14ac:dyDescent="0.2">
      <c r="A3128" s="66">
        <v>412500</v>
      </c>
      <c r="B3128" s="62" t="s">
        <v>90</v>
      </c>
      <c r="C3128" s="63">
        <v>4000</v>
      </c>
    </row>
    <row r="3129" spans="1:3" s="53" customFormat="1" x14ac:dyDescent="0.2">
      <c r="A3129" s="66">
        <v>412600</v>
      </c>
      <c r="B3129" s="62" t="s">
        <v>209</v>
      </c>
      <c r="C3129" s="63">
        <v>3500</v>
      </c>
    </row>
    <row r="3130" spans="1:3" s="53" customFormat="1" x14ac:dyDescent="0.2">
      <c r="A3130" s="66">
        <v>412700</v>
      </c>
      <c r="B3130" s="62" t="s">
        <v>196</v>
      </c>
      <c r="C3130" s="63">
        <v>5700</v>
      </c>
    </row>
    <row r="3131" spans="1:3" s="53" customFormat="1" x14ac:dyDescent="0.2">
      <c r="A3131" s="66">
        <v>412900</v>
      </c>
      <c r="B3131" s="100" t="s">
        <v>287</v>
      </c>
      <c r="C3131" s="63">
        <v>1500</v>
      </c>
    </row>
    <row r="3132" spans="1:3" s="53" customFormat="1" x14ac:dyDescent="0.2">
      <c r="A3132" s="66">
        <v>412900</v>
      </c>
      <c r="B3132" s="100" t="s">
        <v>304</v>
      </c>
      <c r="C3132" s="63">
        <v>1000</v>
      </c>
    </row>
    <row r="3133" spans="1:3" s="53" customFormat="1" x14ac:dyDescent="0.2">
      <c r="A3133" s="66">
        <v>412900</v>
      </c>
      <c r="B3133" s="100" t="s">
        <v>305</v>
      </c>
      <c r="C3133" s="63">
        <v>200</v>
      </c>
    </row>
    <row r="3134" spans="1:3" s="53" customFormat="1" x14ac:dyDescent="0.2">
      <c r="A3134" s="66">
        <v>412900</v>
      </c>
      <c r="B3134" s="100" t="s">
        <v>306</v>
      </c>
      <c r="C3134" s="63">
        <v>1000</v>
      </c>
    </row>
    <row r="3135" spans="1:3" s="53" customFormat="1" x14ac:dyDescent="0.2">
      <c r="A3135" s="66">
        <v>412900</v>
      </c>
      <c r="B3135" s="62" t="s">
        <v>289</v>
      </c>
      <c r="C3135" s="63">
        <v>2000</v>
      </c>
    </row>
    <row r="3136" spans="1:3" s="65" customFormat="1" ht="19.5" x14ac:dyDescent="0.2">
      <c r="A3136" s="67">
        <v>510000</v>
      </c>
      <c r="B3136" s="64" t="s">
        <v>146</v>
      </c>
      <c r="C3136" s="106">
        <f t="shared" ref="C3136" si="427">C3137</f>
        <v>35000</v>
      </c>
    </row>
    <row r="3137" spans="1:3" s="65" customFormat="1" ht="19.5" x14ac:dyDescent="0.2">
      <c r="A3137" s="67">
        <v>511000</v>
      </c>
      <c r="B3137" s="64" t="s">
        <v>147</v>
      </c>
      <c r="C3137" s="106">
        <f t="shared" ref="C3137" si="428">C3139+C3138</f>
        <v>35000</v>
      </c>
    </row>
    <row r="3138" spans="1:3" s="53" customFormat="1" x14ac:dyDescent="0.2">
      <c r="A3138" s="21">
        <v>511200</v>
      </c>
      <c r="B3138" s="62" t="s">
        <v>149</v>
      </c>
      <c r="C3138" s="63">
        <v>1000</v>
      </c>
    </row>
    <row r="3139" spans="1:3" s="53" customFormat="1" x14ac:dyDescent="0.2">
      <c r="A3139" s="66">
        <v>511300</v>
      </c>
      <c r="B3139" s="62" t="s">
        <v>150</v>
      </c>
      <c r="C3139" s="63">
        <v>34000</v>
      </c>
    </row>
    <row r="3140" spans="1:3" s="65" customFormat="1" ht="19.5" x14ac:dyDescent="0.2">
      <c r="A3140" s="67">
        <v>630000</v>
      </c>
      <c r="B3140" s="64" t="s">
        <v>184</v>
      </c>
      <c r="C3140" s="106">
        <f>0+C3141</f>
        <v>18000</v>
      </c>
    </row>
    <row r="3141" spans="1:3" s="65" customFormat="1" ht="19.5" x14ac:dyDescent="0.2">
      <c r="A3141" s="67">
        <v>638000</v>
      </c>
      <c r="B3141" s="64" t="s">
        <v>121</v>
      </c>
      <c r="C3141" s="106">
        <f t="shared" ref="C3141" si="429">C3142</f>
        <v>18000</v>
      </c>
    </row>
    <row r="3142" spans="1:3" s="53" customFormat="1" x14ac:dyDescent="0.2">
      <c r="A3142" s="66">
        <v>638100</v>
      </c>
      <c r="B3142" s="62" t="s">
        <v>189</v>
      </c>
      <c r="C3142" s="63">
        <v>18000</v>
      </c>
    </row>
    <row r="3143" spans="1:3" s="53" customFormat="1" x14ac:dyDescent="0.2">
      <c r="A3143" s="108"/>
      <c r="B3143" s="102" t="s">
        <v>222</v>
      </c>
      <c r="C3143" s="107">
        <f>C3119+C3136+C3140</f>
        <v>572300</v>
      </c>
    </row>
    <row r="3144" spans="1:3" s="53" customFormat="1" x14ac:dyDescent="0.2">
      <c r="A3144" s="70"/>
      <c r="B3144" s="62"/>
      <c r="C3144" s="105"/>
    </row>
    <row r="3145" spans="1:3" s="53" customFormat="1" x14ac:dyDescent="0.2">
      <c r="A3145" s="70"/>
      <c r="B3145" s="62"/>
      <c r="C3145" s="105"/>
    </row>
    <row r="3146" spans="1:3" s="53" customFormat="1" x14ac:dyDescent="0.2">
      <c r="A3146" s="66" t="s">
        <v>642</v>
      </c>
      <c r="B3146" s="62"/>
      <c r="C3146" s="105"/>
    </row>
    <row r="3147" spans="1:3" s="53" customFormat="1" x14ac:dyDescent="0.2">
      <c r="A3147" s="66" t="s">
        <v>235</v>
      </c>
      <c r="B3147" s="62"/>
      <c r="C3147" s="105"/>
    </row>
    <row r="3148" spans="1:3" s="53" customFormat="1" x14ac:dyDescent="0.2">
      <c r="A3148" s="66" t="s">
        <v>403</v>
      </c>
      <c r="B3148" s="62"/>
      <c r="C3148" s="105"/>
    </row>
    <row r="3149" spans="1:3" s="53" customFormat="1" x14ac:dyDescent="0.2">
      <c r="A3149" s="66" t="s">
        <v>514</v>
      </c>
      <c r="B3149" s="62"/>
      <c r="C3149" s="105"/>
    </row>
    <row r="3150" spans="1:3" s="53" customFormat="1" x14ac:dyDescent="0.2">
      <c r="A3150" s="70"/>
      <c r="B3150" s="62"/>
      <c r="C3150" s="105"/>
    </row>
    <row r="3151" spans="1:3" s="53" customFormat="1" ht="19.5" x14ac:dyDescent="0.2">
      <c r="A3151" s="67">
        <v>410000</v>
      </c>
      <c r="B3151" s="59" t="s">
        <v>83</v>
      </c>
      <c r="C3151" s="106">
        <f t="shared" ref="C3151" si="430">C3152+C3157</f>
        <v>537000</v>
      </c>
    </row>
    <row r="3152" spans="1:3" s="53" customFormat="1" ht="19.5" x14ac:dyDescent="0.2">
      <c r="A3152" s="67">
        <v>411000</v>
      </c>
      <c r="B3152" s="59" t="s">
        <v>194</v>
      </c>
      <c r="C3152" s="106">
        <f t="shared" ref="C3152" si="431">SUM(C3153:C3156)</f>
        <v>479900</v>
      </c>
    </row>
    <row r="3153" spans="1:3" s="53" customFormat="1" x14ac:dyDescent="0.2">
      <c r="A3153" s="66">
        <v>411100</v>
      </c>
      <c r="B3153" s="62" t="s">
        <v>84</v>
      </c>
      <c r="C3153" s="63">
        <v>433000</v>
      </c>
    </row>
    <row r="3154" spans="1:3" s="53" customFormat="1" x14ac:dyDescent="0.2">
      <c r="A3154" s="66">
        <v>411200</v>
      </c>
      <c r="B3154" s="62" t="s">
        <v>207</v>
      </c>
      <c r="C3154" s="63">
        <v>21600</v>
      </c>
    </row>
    <row r="3155" spans="1:3" s="53" customFormat="1" ht="37.5" x14ac:dyDescent="0.2">
      <c r="A3155" s="66">
        <v>411300</v>
      </c>
      <c r="B3155" s="62" t="s">
        <v>85</v>
      </c>
      <c r="C3155" s="63">
        <v>22000</v>
      </c>
    </row>
    <row r="3156" spans="1:3" s="53" customFormat="1" x14ac:dyDescent="0.2">
      <c r="A3156" s="66">
        <v>411400</v>
      </c>
      <c r="B3156" s="62" t="s">
        <v>86</v>
      </c>
      <c r="C3156" s="63">
        <v>3300</v>
      </c>
    </row>
    <row r="3157" spans="1:3" s="53" customFormat="1" ht="19.5" x14ac:dyDescent="0.2">
      <c r="A3157" s="67">
        <v>412000</v>
      </c>
      <c r="B3157" s="64" t="s">
        <v>199</v>
      </c>
      <c r="C3157" s="106">
        <f>SUM(C3158:C3165)</f>
        <v>57100</v>
      </c>
    </row>
    <row r="3158" spans="1:3" s="53" customFormat="1" x14ac:dyDescent="0.2">
      <c r="A3158" s="66">
        <v>412200</v>
      </c>
      <c r="B3158" s="62" t="s">
        <v>208</v>
      </c>
      <c r="C3158" s="63">
        <v>30000</v>
      </c>
    </row>
    <row r="3159" spans="1:3" s="53" customFormat="1" x14ac:dyDescent="0.2">
      <c r="A3159" s="66">
        <v>412300</v>
      </c>
      <c r="B3159" s="62" t="s">
        <v>88</v>
      </c>
      <c r="C3159" s="63">
        <v>10000</v>
      </c>
    </row>
    <row r="3160" spans="1:3" s="53" customFormat="1" x14ac:dyDescent="0.2">
      <c r="A3160" s="66">
        <v>412500</v>
      </c>
      <c r="B3160" s="62" t="s">
        <v>90</v>
      </c>
      <c r="C3160" s="63">
        <v>1000</v>
      </c>
    </row>
    <row r="3161" spans="1:3" s="53" customFormat="1" x14ac:dyDescent="0.2">
      <c r="A3161" s="66">
        <v>412600</v>
      </c>
      <c r="B3161" s="62" t="s">
        <v>209</v>
      </c>
      <c r="C3161" s="63">
        <v>1600</v>
      </c>
    </row>
    <row r="3162" spans="1:3" s="53" customFormat="1" x14ac:dyDescent="0.2">
      <c r="A3162" s="66">
        <v>412700</v>
      </c>
      <c r="B3162" s="62" t="s">
        <v>196</v>
      </c>
      <c r="C3162" s="63">
        <v>9000</v>
      </c>
    </row>
    <row r="3163" spans="1:3" s="53" customFormat="1" x14ac:dyDescent="0.2">
      <c r="A3163" s="66">
        <v>412900</v>
      </c>
      <c r="B3163" s="100" t="s">
        <v>287</v>
      </c>
      <c r="C3163" s="63">
        <v>1500</v>
      </c>
    </row>
    <row r="3164" spans="1:3" s="53" customFormat="1" x14ac:dyDescent="0.2">
      <c r="A3164" s="66">
        <v>412900</v>
      </c>
      <c r="B3164" s="100" t="s">
        <v>305</v>
      </c>
      <c r="C3164" s="63">
        <v>2500</v>
      </c>
    </row>
    <row r="3165" spans="1:3" s="53" customFormat="1" x14ac:dyDescent="0.2">
      <c r="A3165" s="66">
        <v>412900</v>
      </c>
      <c r="B3165" s="100" t="s">
        <v>306</v>
      </c>
      <c r="C3165" s="63">
        <v>1500</v>
      </c>
    </row>
    <row r="3166" spans="1:3" s="65" customFormat="1" ht="19.5" x14ac:dyDescent="0.2">
      <c r="A3166" s="67">
        <v>510000</v>
      </c>
      <c r="B3166" s="64" t="s">
        <v>146</v>
      </c>
      <c r="C3166" s="106">
        <f t="shared" ref="C3166:C3167" si="432">C3167</f>
        <v>5000</v>
      </c>
    </row>
    <row r="3167" spans="1:3" s="65" customFormat="1" ht="19.5" x14ac:dyDescent="0.2">
      <c r="A3167" s="67">
        <v>511000</v>
      </c>
      <c r="B3167" s="64" t="s">
        <v>147</v>
      </c>
      <c r="C3167" s="106">
        <f t="shared" si="432"/>
        <v>5000</v>
      </c>
    </row>
    <row r="3168" spans="1:3" s="53" customFormat="1" x14ac:dyDescent="0.2">
      <c r="A3168" s="66">
        <v>511300</v>
      </c>
      <c r="B3168" s="62" t="s">
        <v>150</v>
      </c>
      <c r="C3168" s="63">
        <v>5000</v>
      </c>
    </row>
    <row r="3169" spans="1:3" s="65" customFormat="1" ht="19.5" x14ac:dyDescent="0.2">
      <c r="A3169" s="67">
        <v>630000</v>
      </c>
      <c r="B3169" s="64" t="s">
        <v>184</v>
      </c>
      <c r="C3169" s="106">
        <f t="shared" ref="C3169" si="433">C3170</f>
        <v>9500</v>
      </c>
    </row>
    <row r="3170" spans="1:3" s="65" customFormat="1" ht="19.5" x14ac:dyDescent="0.2">
      <c r="A3170" s="67">
        <v>638000</v>
      </c>
      <c r="B3170" s="64" t="s">
        <v>121</v>
      </c>
      <c r="C3170" s="106">
        <f t="shared" ref="C3170" si="434">C3171</f>
        <v>9500</v>
      </c>
    </row>
    <row r="3171" spans="1:3" s="53" customFormat="1" x14ac:dyDescent="0.2">
      <c r="A3171" s="66">
        <v>638100</v>
      </c>
      <c r="B3171" s="62" t="s">
        <v>189</v>
      </c>
      <c r="C3171" s="63">
        <v>9500</v>
      </c>
    </row>
    <row r="3172" spans="1:3" s="53" customFormat="1" x14ac:dyDescent="0.2">
      <c r="A3172" s="108"/>
      <c r="B3172" s="102" t="s">
        <v>222</v>
      </c>
      <c r="C3172" s="107">
        <f>C3151+C3166+C3169</f>
        <v>551500</v>
      </c>
    </row>
    <row r="3173" spans="1:3" s="53" customFormat="1" x14ac:dyDescent="0.2">
      <c r="A3173" s="70"/>
      <c r="B3173" s="62"/>
      <c r="C3173" s="105"/>
    </row>
    <row r="3174" spans="1:3" s="53" customFormat="1" x14ac:dyDescent="0.2">
      <c r="A3174" s="70"/>
      <c r="B3174" s="62"/>
      <c r="C3174" s="105"/>
    </row>
    <row r="3175" spans="1:3" s="53" customFormat="1" x14ac:dyDescent="0.2">
      <c r="A3175" s="66" t="s">
        <v>643</v>
      </c>
      <c r="B3175" s="62"/>
      <c r="C3175" s="105"/>
    </row>
    <row r="3176" spans="1:3" s="53" customFormat="1" x14ac:dyDescent="0.2">
      <c r="A3176" s="66" t="s">
        <v>235</v>
      </c>
      <c r="B3176" s="62"/>
      <c r="C3176" s="105"/>
    </row>
    <row r="3177" spans="1:3" s="53" customFormat="1" x14ac:dyDescent="0.2">
      <c r="A3177" s="66" t="s">
        <v>404</v>
      </c>
      <c r="B3177" s="62"/>
      <c r="C3177" s="105"/>
    </row>
    <row r="3178" spans="1:3" s="53" customFormat="1" x14ac:dyDescent="0.2">
      <c r="A3178" s="66" t="s">
        <v>514</v>
      </c>
      <c r="B3178" s="62"/>
      <c r="C3178" s="105"/>
    </row>
    <row r="3179" spans="1:3" s="53" customFormat="1" x14ac:dyDescent="0.2">
      <c r="A3179" s="70"/>
      <c r="B3179" s="62"/>
      <c r="C3179" s="105"/>
    </row>
    <row r="3180" spans="1:3" s="53" customFormat="1" ht="19.5" x14ac:dyDescent="0.2">
      <c r="A3180" s="67">
        <v>410000</v>
      </c>
      <c r="B3180" s="59" t="s">
        <v>83</v>
      </c>
      <c r="C3180" s="106">
        <f t="shared" ref="C3180" si="435">C3181+C3186</f>
        <v>896100</v>
      </c>
    </row>
    <row r="3181" spans="1:3" s="53" customFormat="1" ht="19.5" x14ac:dyDescent="0.2">
      <c r="A3181" s="67">
        <v>411000</v>
      </c>
      <c r="B3181" s="59" t="s">
        <v>194</v>
      </c>
      <c r="C3181" s="106">
        <f t="shared" ref="C3181" si="436">SUM(C3182:C3185)</f>
        <v>806600</v>
      </c>
    </row>
    <row r="3182" spans="1:3" s="53" customFormat="1" x14ac:dyDescent="0.2">
      <c r="A3182" s="66">
        <v>411100</v>
      </c>
      <c r="B3182" s="62" t="s">
        <v>84</v>
      </c>
      <c r="C3182" s="63">
        <v>750000</v>
      </c>
    </row>
    <row r="3183" spans="1:3" s="53" customFormat="1" x14ac:dyDescent="0.2">
      <c r="A3183" s="66">
        <v>411200</v>
      </c>
      <c r="B3183" s="62" t="s">
        <v>207</v>
      </c>
      <c r="C3183" s="63">
        <v>27200</v>
      </c>
    </row>
    <row r="3184" spans="1:3" s="53" customFormat="1" ht="37.5" x14ac:dyDescent="0.2">
      <c r="A3184" s="66">
        <v>411300</v>
      </c>
      <c r="B3184" s="62" t="s">
        <v>85</v>
      </c>
      <c r="C3184" s="63">
        <v>13400</v>
      </c>
    </row>
    <row r="3185" spans="1:3" s="53" customFormat="1" x14ac:dyDescent="0.2">
      <c r="A3185" s="66">
        <v>411400</v>
      </c>
      <c r="B3185" s="62" t="s">
        <v>86</v>
      </c>
      <c r="C3185" s="63">
        <v>16000</v>
      </c>
    </row>
    <row r="3186" spans="1:3" s="53" customFormat="1" ht="19.5" x14ac:dyDescent="0.2">
      <c r="A3186" s="67">
        <v>412000</v>
      </c>
      <c r="B3186" s="64" t="s">
        <v>199</v>
      </c>
      <c r="C3186" s="106">
        <f>SUM(C3187:C3194)</f>
        <v>89500</v>
      </c>
    </row>
    <row r="3187" spans="1:3" s="53" customFormat="1" x14ac:dyDescent="0.2">
      <c r="A3187" s="66">
        <v>412200</v>
      </c>
      <c r="B3187" s="62" t="s">
        <v>208</v>
      </c>
      <c r="C3187" s="63">
        <v>25000</v>
      </c>
    </row>
    <row r="3188" spans="1:3" s="53" customFormat="1" x14ac:dyDescent="0.2">
      <c r="A3188" s="66">
        <v>412300</v>
      </c>
      <c r="B3188" s="62" t="s">
        <v>88</v>
      </c>
      <c r="C3188" s="63">
        <v>8000</v>
      </c>
    </row>
    <row r="3189" spans="1:3" s="53" customFormat="1" x14ac:dyDescent="0.2">
      <c r="A3189" s="66">
        <v>412500</v>
      </c>
      <c r="B3189" s="62" t="s">
        <v>90</v>
      </c>
      <c r="C3189" s="63">
        <v>5000</v>
      </c>
    </row>
    <row r="3190" spans="1:3" s="53" customFormat="1" x14ac:dyDescent="0.2">
      <c r="A3190" s="66">
        <v>412600</v>
      </c>
      <c r="B3190" s="62" t="s">
        <v>209</v>
      </c>
      <c r="C3190" s="63">
        <v>6000</v>
      </c>
    </row>
    <row r="3191" spans="1:3" s="53" customFormat="1" x14ac:dyDescent="0.2">
      <c r="A3191" s="66">
        <v>412700</v>
      </c>
      <c r="B3191" s="62" t="s">
        <v>196</v>
      </c>
      <c r="C3191" s="63">
        <v>42200</v>
      </c>
    </row>
    <row r="3192" spans="1:3" s="53" customFormat="1" x14ac:dyDescent="0.2">
      <c r="A3192" s="66">
        <v>412900</v>
      </c>
      <c r="B3192" s="100" t="s">
        <v>304</v>
      </c>
      <c r="C3192" s="63">
        <v>300</v>
      </c>
    </row>
    <row r="3193" spans="1:3" s="53" customFormat="1" x14ac:dyDescent="0.2">
      <c r="A3193" s="66">
        <v>412900</v>
      </c>
      <c r="B3193" s="100" t="s">
        <v>305</v>
      </c>
      <c r="C3193" s="63">
        <v>1000</v>
      </c>
    </row>
    <row r="3194" spans="1:3" s="53" customFormat="1" x14ac:dyDescent="0.2">
      <c r="A3194" s="66">
        <v>412900</v>
      </c>
      <c r="B3194" s="100" t="s">
        <v>306</v>
      </c>
      <c r="C3194" s="63">
        <v>2000</v>
      </c>
    </row>
    <row r="3195" spans="1:3" s="53" customFormat="1" ht="19.5" x14ac:dyDescent="0.2">
      <c r="A3195" s="67">
        <v>510000</v>
      </c>
      <c r="B3195" s="64" t="s">
        <v>146</v>
      </c>
      <c r="C3195" s="106">
        <f>C3196+0</f>
        <v>5000</v>
      </c>
    </row>
    <row r="3196" spans="1:3" s="53" customFormat="1" ht="19.5" x14ac:dyDescent="0.2">
      <c r="A3196" s="67">
        <v>511000</v>
      </c>
      <c r="B3196" s="64" t="s">
        <v>147</v>
      </c>
      <c r="C3196" s="106">
        <f>SUM(C3197:C3197)</f>
        <v>5000</v>
      </c>
    </row>
    <row r="3197" spans="1:3" s="53" customFormat="1" x14ac:dyDescent="0.2">
      <c r="A3197" s="66">
        <v>511300</v>
      </c>
      <c r="B3197" s="62" t="s">
        <v>150</v>
      </c>
      <c r="C3197" s="63">
        <v>5000</v>
      </c>
    </row>
    <row r="3198" spans="1:3" s="65" customFormat="1" ht="19.5" x14ac:dyDescent="0.2">
      <c r="A3198" s="67">
        <v>630000</v>
      </c>
      <c r="B3198" s="64" t="s">
        <v>184</v>
      </c>
      <c r="C3198" s="106">
        <f t="shared" ref="C3198:C3199" si="437">C3199</f>
        <v>25000</v>
      </c>
    </row>
    <row r="3199" spans="1:3" s="65" customFormat="1" ht="19.5" x14ac:dyDescent="0.2">
      <c r="A3199" s="67">
        <v>638000</v>
      </c>
      <c r="B3199" s="64" t="s">
        <v>121</v>
      </c>
      <c r="C3199" s="106">
        <f t="shared" si="437"/>
        <v>25000</v>
      </c>
    </row>
    <row r="3200" spans="1:3" s="53" customFormat="1" x14ac:dyDescent="0.2">
      <c r="A3200" s="66">
        <v>638100</v>
      </c>
      <c r="B3200" s="62" t="s">
        <v>189</v>
      </c>
      <c r="C3200" s="63">
        <v>25000</v>
      </c>
    </row>
    <row r="3201" spans="1:3" s="53" customFormat="1" x14ac:dyDescent="0.2">
      <c r="A3201" s="108"/>
      <c r="B3201" s="102" t="s">
        <v>222</v>
      </c>
      <c r="C3201" s="107">
        <f>C3180+C3195+C3198</f>
        <v>926100</v>
      </c>
    </row>
    <row r="3202" spans="1:3" s="53" customFormat="1" x14ac:dyDescent="0.2">
      <c r="A3202" s="70"/>
      <c r="B3202" s="62"/>
      <c r="C3202" s="105"/>
    </row>
    <row r="3203" spans="1:3" s="53" customFormat="1" x14ac:dyDescent="0.2">
      <c r="A3203" s="70"/>
      <c r="B3203" s="62"/>
      <c r="C3203" s="105"/>
    </row>
    <row r="3204" spans="1:3" s="53" customFormat="1" x14ac:dyDescent="0.2">
      <c r="A3204" s="66" t="s">
        <v>644</v>
      </c>
      <c r="B3204" s="62"/>
      <c r="C3204" s="105"/>
    </row>
    <row r="3205" spans="1:3" s="53" customFormat="1" x14ac:dyDescent="0.2">
      <c r="A3205" s="66" t="s">
        <v>235</v>
      </c>
      <c r="B3205" s="62"/>
      <c r="C3205" s="105"/>
    </row>
    <row r="3206" spans="1:3" s="53" customFormat="1" x14ac:dyDescent="0.2">
      <c r="A3206" s="66" t="s">
        <v>405</v>
      </c>
      <c r="B3206" s="62"/>
      <c r="C3206" s="105"/>
    </row>
    <row r="3207" spans="1:3" s="53" customFormat="1" x14ac:dyDescent="0.2">
      <c r="A3207" s="66" t="s">
        <v>514</v>
      </c>
      <c r="B3207" s="62"/>
      <c r="C3207" s="105"/>
    </row>
    <row r="3208" spans="1:3" s="53" customFormat="1" x14ac:dyDescent="0.2">
      <c r="A3208" s="70"/>
      <c r="B3208" s="62"/>
      <c r="C3208" s="105"/>
    </row>
    <row r="3209" spans="1:3" s="53" customFormat="1" ht="19.5" x14ac:dyDescent="0.2">
      <c r="A3209" s="67">
        <v>410000</v>
      </c>
      <c r="B3209" s="59" t="s">
        <v>83</v>
      </c>
      <c r="C3209" s="106">
        <f t="shared" ref="C3209" si="438">C3210+C3215</f>
        <v>905800</v>
      </c>
    </row>
    <row r="3210" spans="1:3" s="53" customFormat="1" ht="19.5" x14ac:dyDescent="0.2">
      <c r="A3210" s="67">
        <v>411000</v>
      </c>
      <c r="B3210" s="59" t="s">
        <v>194</v>
      </c>
      <c r="C3210" s="106">
        <f t="shared" ref="C3210" si="439">SUM(C3211:C3214)</f>
        <v>821300</v>
      </c>
    </row>
    <row r="3211" spans="1:3" s="53" customFormat="1" x14ac:dyDescent="0.2">
      <c r="A3211" s="66">
        <v>411100</v>
      </c>
      <c r="B3211" s="62" t="s">
        <v>84</v>
      </c>
      <c r="C3211" s="63">
        <v>783800</v>
      </c>
    </row>
    <row r="3212" spans="1:3" s="53" customFormat="1" x14ac:dyDescent="0.2">
      <c r="A3212" s="66">
        <v>411200</v>
      </c>
      <c r="B3212" s="62" t="s">
        <v>207</v>
      </c>
      <c r="C3212" s="63">
        <v>28000</v>
      </c>
    </row>
    <row r="3213" spans="1:3" s="53" customFormat="1" ht="37.5" x14ac:dyDescent="0.2">
      <c r="A3213" s="66">
        <v>411300</v>
      </c>
      <c r="B3213" s="62" t="s">
        <v>85</v>
      </c>
      <c r="C3213" s="63">
        <v>4500</v>
      </c>
    </row>
    <row r="3214" spans="1:3" s="53" customFormat="1" x14ac:dyDescent="0.2">
      <c r="A3214" s="66">
        <v>411400</v>
      </c>
      <c r="B3214" s="62" t="s">
        <v>86</v>
      </c>
      <c r="C3214" s="63">
        <v>5000</v>
      </c>
    </row>
    <row r="3215" spans="1:3" s="53" customFormat="1" ht="19.5" x14ac:dyDescent="0.2">
      <c r="A3215" s="67">
        <v>412000</v>
      </c>
      <c r="B3215" s="64" t="s">
        <v>199</v>
      </c>
      <c r="C3215" s="106">
        <f>SUM(C3216:C3224)</f>
        <v>84500</v>
      </c>
    </row>
    <row r="3216" spans="1:3" s="53" customFormat="1" x14ac:dyDescent="0.2">
      <c r="A3216" s="66">
        <v>412200</v>
      </c>
      <c r="B3216" s="62" t="s">
        <v>208</v>
      </c>
      <c r="C3216" s="63">
        <v>25000</v>
      </c>
    </row>
    <row r="3217" spans="1:3" s="53" customFormat="1" x14ac:dyDescent="0.2">
      <c r="A3217" s="66">
        <v>412300</v>
      </c>
      <c r="B3217" s="62" t="s">
        <v>88</v>
      </c>
      <c r="C3217" s="63">
        <v>11000</v>
      </c>
    </row>
    <row r="3218" spans="1:3" s="53" customFormat="1" x14ac:dyDescent="0.2">
      <c r="A3218" s="66">
        <v>412500</v>
      </c>
      <c r="B3218" s="62" t="s">
        <v>90</v>
      </c>
      <c r="C3218" s="63">
        <v>2500</v>
      </c>
    </row>
    <row r="3219" spans="1:3" s="53" customFormat="1" x14ac:dyDescent="0.2">
      <c r="A3219" s="66">
        <v>412600</v>
      </c>
      <c r="B3219" s="62" t="s">
        <v>209</v>
      </c>
      <c r="C3219" s="63">
        <v>5000</v>
      </c>
    </row>
    <row r="3220" spans="1:3" s="53" customFormat="1" x14ac:dyDescent="0.2">
      <c r="A3220" s="66">
        <v>412700</v>
      </c>
      <c r="B3220" s="62" t="s">
        <v>196</v>
      </c>
      <c r="C3220" s="63">
        <v>25500</v>
      </c>
    </row>
    <row r="3221" spans="1:3" s="53" customFormat="1" x14ac:dyDescent="0.2">
      <c r="A3221" s="66">
        <v>412900</v>
      </c>
      <c r="B3221" s="100" t="s">
        <v>515</v>
      </c>
      <c r="C3221" s="63">
        <v>500</v>
      </c>
    </row>
    <row r="3222" spans="1:3" s="53" customFormat="1" x14ac:dyDescent="0.2">
      <c r="A3222" s="66">
        <v>412900</v>
      </c>
      <c r="B3222" s="100" t="s">
        <v>287</v>
      </c>
      <c r="C3222" s="63">
        <v>8000</v>
      </c>
    </row>
    <row r="3223" spans="1:3" s="53" customFormat="1" x14ac:dyDescent="0.2">
      <c r="A3223" s="66">
        <v>412900</v>
      </c>
      <c r="B3223" s="100" t="s">
        <v>305</v>
      </c>
      <c r="C3223" s="63">
        <v>5000</v>
      </c>
    </row>
    <row r="3224" spans="1:3" s="53" customFormat="1" x14ac:dyDescent="0.2">
      <c r="A3224" s="66">
        <v>412900</v>
      </c>
      <c r="B3224" s="100" t="s">
        <v>306</v>
      </c>
      <c r="C3224" s="63">
        <v>2000</v>
      </c>
    </row>
    <row r="3225" spans="1:3" s="53" customFormat="1" ht="19.5" x14ac:dyDescent="0.2">
      <c r="A3225" s="67">
        <v>510000</v>
      </c>
      <c r="B3225" s="64" t="s">
        <v>146</v>
      </c>
      <c r="C3225" s="106">
        <f t="shared" ref="C3225:C3226" si="440">C3226</f>
        <v>10000</v>
      </c>
    </row>
    <row r="3226" spans="1:3" s="53" customFormat="1" ht="19.5" x14ac:dyDescent="0.2">
      <c r="A3226" s="67">
        <v>511000</v>
      </c>
      <c r="B3226" s="64" t="s">
        <v>147</v>
      </c>
      <c r="C3226" s="106">
        <f t="shared" si="440"/>
        <v>10000</v>
      </c>
    </row>
    <row r="3227" spans="1:3" s="53" customFormat="1" x14ac:dyDescent="0.2">
      <c r="A3227" s="66">
        <v>511300</v>
      </c>
      <c r="B3227" s="62" t="s">
        <v>150</v>
      </c>
      <c r="C3227" s="63">
        <v>10000</v>
      </c>
    </row>
    <row r="3228" spans="1:3" s="53" customFormat="1" x14ac:dyDescent="0.2">
      <c r="A3228" s="108"/>
      <c r="B3228" s="102" t="s">
        <v>222</v>
      </c>
      <c r="C3228" s="107">
        <f>C3209+C3225+0</f>
        <v>915800</v>
      </c>
    </row>
    <row r="3229" spans="1:3" s="53" customFormat="1" x14ac:dyDescent="0.2">
      <c r="A3229" s="93"/>
      <c r="B3229" s="55"/>
      <c r="C3229" s="94"/>
    </row>
    <row r="3230" spans="1:3" s="53" customFormat="1" x14ac:dyDescent="0.2">
      <c r="A3230" s="93"/>
      <c r="B3230" s="55"/>
      <c r="C3230" s="94"/>
    </row>
    <row r="3231" spans="1:3" s="53" customFormat="1" x14ac:dyDescent="0.2">
      <c r="A3231" s="66" t="s">
        <v>645</v>
      </c>
      <c r="B3231" s="62"/>
      <c r="C3231" s="94"/>
    </row>
    <row r="3232" spans="1:3" s="53" customFormat="1" x14ac:dyDescent="0.2">
      <c r="A3232" s="66" t="s">
        <v>235</v>
      </c>
      <c r="B3232" s="62"/>
      <c r="C3232" s="94"/>
    </row>
    <row r="3233" spans="1:3" s="53" customFormat="1" x14ac:dyDescent="0.2">
      <c r="A3233" s="66" t="s">
        <v>406</v>
      </c>
      <c r="B3233" s="62"/>
      <c r="C3233" s="94"/>
    </row>
    <row r="3234" spans="1:3" s="53" customFormat="1" x14ac:dyDescent="0.2">
      <c r="A3234" s="66" t="s">
        <v>514</v>
      </c>
      <c r="B3234" s="62"/>
      <c r="C3234" s="94"/>
    </row>
    <row r="3235" spans="1:3" s="53" customFormat="1" x14ac:dyDescent="0.2">
      <c r="A3235" s="70"/>
      <c r="B3235" s="62"/>
      <c r="C3235" s="94"/>
    </row>
    <row r="3236" spans="1:3" s="65" customFormat="1" ht="19.5" x14ac:dyDescent="0.2">
      <c r="A3236" s="67">
        <v>410000</v>
      </c>
      <c r="B3236" s="59" t="s">
        <v>83</v>
      </c>
      <c r="C3236" s="106">
        <f t="shared" ref="C3236" si="441">C3237+C3242</f>
        <v>742600</v>
      </c>
    </row>
    <row r="3237" spans="1:3" s="65" customFormat="1" ht="19.5" x14ac:dyDescent="0.2">
      <c r="A3237" s="67">
        <v>411000</v>
      </c>
      <c r="B3237" s="59" t="s">
        <v>194</v>
      </c>
      <c r="C3237" s="106">
        <f t="shared" ref="C3237" si="442">SUM(C3238:C3241)</f>
        <v>621300</v>
      </c>
    </row>
    <row r="3238" spans="1:3" s="53" customFormat="1" x14ac:dyDescent="0.2">
      <c r="A3238" s="66">
        <v>411100</v>
      </c>
      <c r="B3238" s="62" t="s">
        <v>84</v>
      </c>
      <c r="C3238" s="63">
        <v>575000</v>
      </c>
    </row>
    <row r="3239" spans="1:3" s="53" customFormat="1" x14ac:dyDescent="0.2">
      <c r="A3239" s="66">
        <v>411200</v>
      </c>
      <c r="B3239" s="62" t="s">
        <v>207</v>
      </c>
      <c r="C3239" s="63">
        <v>32000</v>
      </c>
    </row>
    <row r="3240" spans="1:3" s="53" customFormat="1" ht="37.5" x14ac:dyDescent="0.2">
      <c r="A3240" s="66">
        <v>411300</v>
      </c>
      <c r="B3240" s="62" t="s">
        <v>85</v>
      </c>
      <c r="C3240" s="63">
        <v>8600</v>
      </c>
    </row>
    <row r="3241" spans="1:3" s="53" customFormat="1" x14ac:dyDescent="0.2">
      <c r="A3241" s="66">
        <v>411400</v>
      </c>
      <c r="B3241" s="62" t="s">
        <v>86</v>
      </c>
      <c r="C3241" s="63">
        <v>5700</v>
      </c>
    </row>
    <row r="3242" spans="1:3" s="65" customFormat="1" ht="19.5" x14ac:dyDescent="0.2">
      <c r="A3242" s="67">
        <v>412000</v>
      </c>
      <c r="B3242" s="64" t="s">
        <v>199</v>
      </c>
      <c r="C3242" s="106">
        <f>SUM(C3243:C3250)</f>
        <v>121300</v>
      </c>
    </row>
    <row r="3243" spans="1:3" s="53" customFormat="1" x14ac:dyDescent="0.2">
      <c r="A3243" s="66">
        <v>412200</v>
      </c>
      <c r="B3243" s="62" t="s">
        <v>208</v>
      </c>
      <c r="C3243" s="63">
        <v>75000</v>
      </c>
    </row>
    <row r="3244" spans="1:3" s="53" customFormat="1" x14ac:dyDescent="0.2">
      <c r="A3244" s="66">
        <v>412300</v>
      </c>
      <c r="B3244" s="62" t="s">
        <v>88</v>
      </c>
      <c r="C3244" s="63">
        <v>14799.999999999967</v>
      </c>
    </row>
    <row r="3245" spans="1:3" s="53" customFormat="1" x14ac:dyDescent="0.2">
      <c r="A3245" s="66">
        <v>412500</v>
      </c>
      <c r="B3245" s="62" t="s">
        <v>90</v>
      </c>
      <c r="C3245" s="63">
        <v>3999.9999999999955</v>
      </c>
    </row>
    <row r="3246" spans="1:3" s="53" customFormat="1" x14ac:dyDescent="0.2">
      <c r="A3246" s="66">
        <v>412600</v>
      </c>
      <c r="B3246" s="62" t="s">
        <v>209</v>
      </c>
      <c r="C3246" s="63">
        <v>1800</v>
      </c>
    </row>
    <row r="3247" spans="1:3" s="53" customFormat="1" x14ac:dyDescent="0.2">
      <c r="A3247" s="66">
        <v>412700</v>
      </c>
      <c r="B3247" s="62" t="s">
        <v>196</v>
      </c>
      <c r="C3247" s="63">
        <v>15500.000000000035</v>
      </c>
    </row>
    <row r="3248" spans="1:3" s="53" customFormat="1" x14ac:dyDescent="0.2">
      <c r="A3248" s="66">
        <v>412900</v>
      </c>
      <c r="B3248" s="100" t="s">
        <v>287</v>
      </c>
      <c r="C3248" s="63">
        <v>8000</v>
      </c>
    </row>
    <row r="3249" spans="1:3" s="53" customFormat="1" x14ac:dyDescent="0.2">
      <c r="A3249" s="66">
        <v>412900</v>
      </c>
      <c r="B3249" s="100" t="s">
        <v>305</v>
      </c>
      <c r="C3249" s="63">
        <v>1000</v>
      </c>
    </row>
    <row r="3250" spans="1:3" s="53" customFormat="1" x14ac:dyDescent="0.2">
      <c r="A3250" s="66">
        <v>412900</v>
      </c>
      <c r="B3250" s="100" t="s">
        <v>306</v>
      </c>
      <c r="C3250" s="63">
        <v>1200</v>
      </c>
    </row>
    <row r="3251" spans="1:3" s="65" customFormat="1" ht="19.5" x14ac:dyDescent="0.2">
      <c r="A3251" s="67">
        <v>510000</v>
      </c>
      <c r="B3251" s="64" t="s">
        <v>146</v>
      </c>
      <c r="C3251" s="106">
        <f>C3252+0</f>
        <v>18000</v>
      </c>
    </row>
    <row r="3252" spans="1:3" s="65" customFormat="1" ht="19.5" x14ac:dyDescent="0.2">
      <c r="A3252" s="67">
        <v>511000</v>
      </c>
      <c r="B3252" s="64" t="s">
        <v>147</v>
      </c>
      <c r="C3252" s="106">
        <f t="shared" ref="C3252" si="443">C3254+C3253</f>
        <v>18000</v>
      </c>
    </row>
    <row r="3253" spans="1:3" s="53" customFormat="1" x14ac:dyDescent="0.2">
      <c r="A3253" s="21">
        <v>511200</v>
      </c>
      <c r="B3253" s="62" t="s">
        <v>149</v>
      </c>
      <c r="C3253" s="63">
        <v>3000</v>
      </c>
    </row>
    <row r="3254" spans="1:3" s="53" customFormat="1" x14ac:dyDescent="0.2">
      <c r="A3254" s="66">
        <v>511300</v>
      </c>
      <c r="B3254" s="62" t="s">
        <v>150</v>
      </c>
      <c r="C3254" s="63">
        <v>15000</v>
      </c>
    </row>
    <row r="3255" spans="1:3" s="65" customFormat="1" ht="19.5" x14ac:dyDescent="0.2">
      <c r="A3255" s="67">
        <v>630000</v>
      </c>
      <c r="B3255" s="64" t="s">
        <v>184</v>
      </c>
      <c r="C3255" s="106">
        <f t="shared" ref="C3255" si="444">C3256</f>
        <v>8000</v>
      </c>
    </row>
    <row r="3256" spans="1:3" s="65" customFormat="1" ht="19.5" x14ac:dyDescent="0.2">
      <c r="A3256" s="67">
        <v>638000</v>
      </c>
      <c r="B3256" s="64" t="s">
        <v>121</v>
      </c>
      <c r="C3256" s="106">
        <f t="shared" ref="C3256" si="445">C3257</f>
        <v>8000</v>
      </c>
    </row>
    <row r="3257" spans="1:3" s="53" customFormat="1" x14ac:dyDescent="0.2">
      <c r="A3257" s="66">
        <v>638100</v>
      </c>
      <c r="B3257" s="62" t="s">
        <v>189</v>
      </c>
      <c r="C3257" s="63">
        <v>8000</v>
      </c>
    </row>
    <row r="3258" spans="1:3" s="127" customFormat="1" x14ac:dyDescent="0.2">
      <c r="A3258" s="125"/>
      <c r="B3258" s="126" t="s">
        <v>222</v>
      </c>
      <c r="C3258" s="124">
        <f>C3236+C3251+C3255</f>
        <v>768600</v>
      </c>
    </row>
    <row r="3259" spans="1:3" s="53" customFormat="1" x14ac:dyDescent="0.2">
      <c r="A3259" s="93"/>
      <c r="B3259" s="55"/>
      <c r="C3259" s="94"/>
    </row>
    <row r="3260" spans="1:3" s="53" customFormat="1" x14ac:dyDescent="0.2">
      <c r="A3260" s="93"/>
      <c r="B3260" s="55"/>
      <c r="C3260" s="94"/>
    </row>
    <row r="3261" spans="1:3" s="53" customFormat="1" ht="19.5" x14ac:dyDescent="0.2">
      <c r="A3261" s="66" t="s">
        <v>646</v>
      </c>
      <c r="B3261" s="64"/>
      <c r="C3261" s="105"/>
    </row>
    <row r="3262" spans="1:3" s="53" customFormat="1" ht="19.5" x14ac:dyDescent="0.2">
      <c r="A3262" s="66" t="s">
        <v>236</v>
      </c>
      <c r="B3262" s="64"/>
      <c r="C3262" s="105"/>
    </row>
    <row r="3263" spans="1:3" s="53" customFormat="1" ht="19.5" x14ac:dyDescent="0.2">
      <c r="A3263" s="66" t="s">
        <v>352</v>
      </c>
      <c r="B3263" s="64"/>
      <c r="C3263" s="105"/>
    </row>
    <row r="3264" spans="1:3" s="53" customFormat="1" ht="19.5" x14ac:dyDescent="0.2">
      <c r="A3264" s="66" t="s">
        <v>514</v>
      </c>
      <c r="B3264" s="64"/>
      <c r="C3264" s="105"/>
    </row>
    <row r="3265" spans="1:3" s="53" customFormat="1" x14ac:dyDescent="0.2">
      <c r="A3265" s="66"/>
      <c r="B3265" s="57"/>
      <c r="C3265" s="94"/>
    </row>
    <row r="3266" spans="1:3" s="53" customFormat="1" ht="19.5" x14ac:dyDescent="0.2">
      <c r="A3266" s="67">
        <v>410000</v>
      </c>
      <c r="B3266" s="59" t="s">
        <v>83</v>
      </c>
      <c r="C3266" s="106">
        <f>C3267+C3272+C3287+C3285</f>
        <v>6715400</v>
      </c>
    </row>
    <row r="3267" spans="1:3" s="53" customFormat="1" ht="19.5" x14ac:dyDescent="0.2">
      <c r="A3267" s="67">
        <v>411000</v>
      </c>
      <c r="B3267" s="59" t="s">
        <v>194</v>
      </c>
      <c r="C3267" s="106">
        <f t="shared" ref="C3267" si="446">SUM(C3268:C3271)</f>
        <v>1657000</v>
      </c>
    </row>
    <row r="3268" spans="1:3" s="53" customFormat="1" x14ac:dyDescent="0.2">
      <c r="A3268" s="66">
        <v>411100</v>
      </c>
      <c r="B3268" s="62" t="s">
        <v>84</v>
      </c>
      <c r="C3268" s="63">
        <v>1529200</v>
      </c>
    </row>
    <row r="3269" spans="1:3" s="53" customFormat="1" x14ac:dyDescent="0.2">
      <c r="A3269" s="66">
        <v>411200</v>
      </c>
      <c r="B3269" s="62" t="s">
        <v>207</v>
      </c>
      <c r="C3269" s="63">
        <v>60000</v>
      </c>
    </row>
    <row r="3270" spans="1:3" s="53" customFormat="1" ht="37.5" x14ac:dyDescent="0.2">
      <c r="A3270" s="66">
        <v>411300</v>
      </c>
      <c r="B3270" s="62" t="s">
        <v>85</v>
      </c>
      <c r="C3270" s="63">
        <v>41800</v>
      </c>
    </row>
    <row r="3271" spans="1:3" s="53" customFormat="1" x14ac:dyDescent="0.2">
      <c r="A3271" s="66">
        <v>411400</v>
      </c>
      <c r="B3271" s="62" t="s">
        <v>86</v>
      </c>
      <c r="C3271" s="63">
        <v>25999.999999999989</v>
      </c>
    </row>
    <row r="3272" spans="1:3" s="53" customFormat="1" ht="19.5" x14ac:dyDescent="0.2">
      <c r="A3272" s="67">
        <v>412000</v>
      </c>
      <c r="B3272" s="64" t="s">
        <v>199</v>
      </c>
      <c r="C3272" s="106">
        <f>SUM(C3273:C3284)</f>
        <v>692400.00000000023</v>
      </c>
    </row>
    <row r="3273" spans="1:3" s="53" customFormat="1" x14ac:dyDescent="0.2">
      <c r="A3273" s="66">
        <v>412100</v>
      </c>
      <c r="B3273" s="62" t="s">
        <v>87</v>
      </c>
      <c r="C3273" s="63">
        <v>14800</v>
      </c>
    </row>
    <row r="3274" spans="1:3" s="53" customFormat="1" x14ac:dyDescent="0.2">
      <c r="A3274" s="66">
        <v>412200</v>
      </c>
      <c r="B3274" s="62" t="s">
        <v>208</v>
      </c>
      <c r="C3274" s="63">
        <v>395900</v>
      </c>
    </row>
    <row r="3275" spans="1:3" s="53" customFormat="1" x14ac:dyDescent="0.2">
      <c r="A3275" s="66">
        <v>412300</v>
      </c>
      <c r="B3275" s="62" t="s">
        <v>88</v>
      </c>
      <c r="C3275" s="63">
        <v>18000</v>
      </c>
    </row>
    <row r="3276" spans="1:3" s="53" customFormat="1" x14ac:dyDescent="0.2">
      <c r="A3276" s="66">
        <v>412500</v>
      </c>
      <c r="B3276" s="62" t="s">
        <v>90</v>
      </c>
      <c r="C3276" s="63">
        <v>20000</v>
      </c>
    </row>
    <row r="3277" spans="1:3" s="53" customFormat="1" x14ac:dyDescent="0.2">
      <c r="A3277" s="66">
        <v>412600</v>
      </c>
      <c r="B3277" s="62" t="s">
        <v>209</v>
      </c>
      <c r="C3277" s="63">
        <v>27100</v>
      </c>
    </row>
    <row r="3278" spans="1:3" s="53" customFormat="1" x14ac:dyDescent="0.2">
      <c r="A3278" s="66">
        <v>412700</v>
      </c>
      <c r="B3278" s="62" t="s">
        <v>196</v>
      </c>
      <c r="C3278" s="63">
        <v>181000.0000000002</v>
      </c>
    </row>
    <row r="3279" spans="1:3" s="53" customFormat="1" x14ac:dyDescent="0.2">
      <c r="A3279" s="66">
        <v>412900</v>
      </c>
      <c r="B3279" s="100" t="s">
        <v>515</v>
      </c>
      <c r="C3279" s="63">
        <v>500</v>
      </c>
    </row>
    <row r="3280" spans="1:3" s="53" customFormat="1" x14ac:dyDescent="0.2">
      <c r="A3280" s="66">
        <v>412900</v>
      </c>
      <c r="B3280" s="100" t="s">
        <v>287</v>
      </c>
      <c r="C3280" s="63">
        <v>22599.999999999985</v>
      </c>
    </row>
    <row r="3281" spans="1:3" s="53" customFormat="1" x14ac:dyDescent="0.2">
      <c r="A3281" s="66">
        <v>412900</v>
      </c>
      <c r="B3281" s="100" t="s">
        <v>304</v>
      </c>
      <c r="C3281" s="63">
        <v>4000</v>
      </c>
    </row>
    <row r="3282" spans="1:3" s="53" customFormat="1" x14ac:dyDescent="0.2">
      <c r="A3282" s="66">
        <v>412900</v>
      </c>
      <c r="B3282" s="100" t="s">
        <v>305</v>
      </c>
      <c r="C3282" s="63">
        <v>4500</v>
      </c>
    </row>
    <row r="3283" spans="1:3" s="53" customFormat="1" x14ac:dyDescent="0.2">
      <c r="A3283" s="66">
        <v>412900</v>
      </c>
      <c r="B3283" s="100" t="s">
        <v>306</v>
      </c>
      <c r="C3283" s="63">
        <v>3500</v>
      </c>
    </row>
    <row r="3284" spans="1:3" s="53" customFormat="1" x14ac:dyDescent="0.2">
      <c r="A3284" s="66">
        <v>412900</v>
      </c>
      <c r="B3284" s="62" t="s">
        <v>289</v>
      </c>
      <c r="C3284" s="63">
        <v>500</v>
      </c>
    </row>
    <row r="3285" spans="1:3" s="65" customFormat="1" ht="19.5" x14ac:dyDescent="0.2">
      <c r="A3285" s="67">
        <v>413000</v>
      </c>
      <c r="B3285" s="64" t="s">
        <v>200</v>
      </c>
      <c r="C3285" s="106">
        <f t="shared" ref="C3285" si="447">C3286</f>
        <v>1000</v>
      </c>
    </row>
    <row r="3286" spans="1:3" s="53" customFormat="1" x14ac:dyDescent="0.2">
      <c r="A3286" s="66">
        <v>413900</v>
      </c>
      <c r="B3286" s="62" t="s">
        <v>95</v>
      </c>
      <c r="C3286" s="63">
        <v>1000</v>
      </c>
    </row>
    <row r="3287" spans="1:3" s="65" customFormat="1" ht="19.5" x14ac:dyDescent="0.2">
      <c r="A3287" s="67">
        <v>415000</v>
      </c>
      <c r="B3287" s="64" t="s">
        <v>48</v>
      </c>
      <c r="C3287" s="106">
        <f t="shared" ref="C3287" si="448">SUM(C3288:C3296)</f>
        <v>4365000</v>
      </c>
    </row>
    <row r="3288" spans="1:3" s="53" customFormat="1" x14ac:dyDescent="0.2">
      <c r="A3288" s="66">
        <v>415200</v>
      </c>
      <c r="B3288" s="62" t="s">
        <v>407</v>
      </c>
      <c r="C3288" s="63">
        <v>50000</v>
      </c>
    </row>
    <row r="3289" spans="1:3" s="53" customFormat="1" x14ac:dyDescent="0.2">
      <c r="A3289" s="66">
        <v>415200</v>
      </c>
      <c r="B3289" s="62" t="s">
        <v>255</v>
      </c>
      <c r="C3289" s="63">
        <v>80000</v>
      </c>
    </row>
    <row r="3290" spans="1:3" s="53" customFormat="1" x14ac:dyDescent="0.2">
      <c r="A3290" s="66">
        <v>415200</v>
      </c>
      <c r="B3290" s="62" t="s">
        <v>647</v>
      </c>
      <c r="C3290" s="63">
        <v>200000</v>
      </c>
    </row>
    <row r="3291" spans="1:3" s="53" customFormat="1" x14ac:dyDescent="0.2">
      <c r="A3291" s="66">
        <v>415200</v>
      </c>
      <c r="B3291" s="62" t="s">
        <v>408</v>
      </c>
      <c r="C3291" s="63">
        <v>40000</v>
      </c>
    </row>
    <row r="3292" spans="1:3" s="53" customFormat="1" x14ac:dyDescent="0.2">
      <c r="A3292" s="66">
        <v>415200</v>
      </c>
      <c r="B3292" s="62" t="s">
        <v>648</v>
      </c>
      <c r="C3292" s="63">
        <v>80000</v>
      </c>
    </row>
    <row r="3293" spans="1:3" s="53" customFormat="1" x14ac:dyDescent="0.2">
      <c r="A3293" s="66">
        <v>415200</v>
      </c>
      <c r="B3293" s="62" t="s">
        <v>649</v>
      </c>
      <c r="C3293" s="63">
        <v>200000</v>
      </c>
    </row>
    <row r="3294" spans="1:3" s="53" customFormat="1" x14ac:dyDescent="0.2">
      <c r="A3294" s="66">
        <v>415200</v>
      </c>
      <c r="B3294" s="62" t="s">
        <v>259</v>
      </c>
      <c r="C3294" s="63">
        <v>3670000</v>
      </c>
    </row>
    <row r="3295" spans="1:3" s="53" customFormat="1" x14ac:dyDescent="0.2">
      <c r="A3295" s="66">
        <v>415200</v>
      </c>
      <c r="B3295" s="62" t="s">
        <v>260</v>
      </c>
      <c r="C3295" s="63">
        <v>15000</v>
      </c>
    </row>
    <row r="3296" spans="1:3" s="53" customFormat="1" x14ac:dyDescent="0.2">
      <c r="A3296" s="66">
        <v>415200</v>
      </c>
      <c r="B3296" s="62" t="s">
        <v>251</v>
      </c>
      <c r="C3296" s="63">
        <v>30000</v>
      </c>
    </row>
    <row r="3297" spans="1:3" s="53" customFormat="1" ht="18.75" customHeight="1" x14ac:dyDescent="0.2">
      <c r="A3297" s="67">
        <v>480000</v>
      </c>
      <c r="B3297" s="64" t="s">
        <v>142</v>
      </c>
      <c r="C3297" s="106">
        <f t="shared" ref="C3297" si="449">C3298</f>
        <v>3400000</v>
      </c>
    </row>
    <row r="3298" spans="1:3" s="53" customFormat="1" ht="19.5" x14ac:dyDescent="0.2">
      <c r="A3298" s="67">
        <v>487000</v>
      </c>
      <c r="B3298" s="64" t="s">
        <v>193</v>
      </c>
      <c r="C3298" s="106">
        <f>SUM(C3299:C3301)</f>
        <v>3400000</v>
      </c>
    </row>
    <row r="3299" spans="1:3" s="53" customFormat="1" ht="18.75" customHeight="1" x14ac:dyDescent="0.2">
      <c r="A3299" s="66">
        <v>487100</v>
      </c>
      <c r="B3299" s="62" t="s">
        <v>489</v>
      </c>
      <c r="C3299" s="63">
        <v>50000</v>
      </c>
    </row>
    <row r="3300" spans="1:3" s="53" customFormat="1" x14ac:dyDescent="0.2">
      <c r="A3300" s="66">
        <v>487300</v>
      </c>
      <c r="B3300" s="62" t="s">
        <v>650</v>
      </c>
      <c r="C3300" s="63">
        <v>3300000</v>
      </c>
    </row>
    <row r="3301" spans="1:3" s="53" customFormat="1" x14ac:dyDescent="0.2">
      <c r="A3301" s="66">
        <v>487300</v>
      </c>
      <c r="B3301" s="62" t="s">
        <v>143</v>
      </c>
      <c r="C3301" s="63">
        <v>50000</v>
      </c>
    </row>
    <row r="3302" spans="1:3" s="53" customFormat="1" ht="19.5" x14ac:dyDescent="0.2">
      <c r="A3302" s="67">
        <v>510000</v>
      </c>
      <c r="B3302" s="64" t="s">
        <v>146</v>
      </c>
      <c r="C3302" s="106">
        <f>C3303+C3306</f>
        <v>107000.00000000001</v>
      </c>
    </row>
    <row r="3303" spans="1:3" s="53" customFormat="1" ht="19.5" x14ac:dyDescent="0.2">
      <c r="A3303" s="67">
        <v>511000</v>
      </c>
      <c r="B3303" s="64" t="s">
        <v>147</v>
      </c>
      <c r="C3303" s="106">
        <f>SUM(C3304:C3305)</f>
        <v>102000.00000000001</v>
      </c>
    </row>
    <row r="3304" spans="1:3" s="53" customFormat="1" x14ac:dyDescent="0.2">
      <c r="A3304" s="66">
        <v>511300</v>
      </c>
      <c r="B3304" s="62" t="s">
        <v>150</v>
      </c>
      <c r="C3304" s="63">
        <v>2000</v>
      </c>
    </row>
    <row r="3305" spans="1:3" s="53" customFormat="1" x14ac:dyDescent="0.2">
      <c r="A3305" s="66">
        <v>511700</v>
      </c>
      <c r="B3305" s="62" t="s">
        <v>153</v>
      </c>
      <c r="C3305" s="63">
        <v>100000.00000000001</v>
      </c>
    </row>
    <row r="3306" spans="1:3" s="65" customFormat="1" ht="19.5" x14ac:dyDescent="0.2">
      <c r="A3306" s="67">
        <v>516000</v>
      </c>
      <c r="B3306" s="64" t="s">
        <v>157</v>
      </c>
      <c r="C3306" s="106">
        <f t="shared" ref="C3306" si="450">C3307</f>
        <v>5000</v>
      </c>
    </row>
    <row r="3307" spans="1:3" s="53" customFormat="1" x14ac:dyDescent="0.2">
      <c r="A3307" s="66">
        <v>516100</v>
      </c>
      <c r="B3307" s="62" t="s">
        <v>157</v>
      </c>
      <c r="C3307" s="63">
        <v>5000</v>
      </c>
    </row>
    <row r="3308" spans="1:3" s="65" customFormat="1" ht="19.5" x14ac:dyDescent="0.2">
      <c r="A3308" s="67">
        <v>630000</v>
      </c>
      <c r="B3308" s="64" t="s">
        <v>184</v>
      </c>
      <c r="C3308" s="106">
        <f>C3309+0</f>
        <v>28799.999999999996</v>
      </c>
    </row>
    <row r="3309" spans="1:3" s="65" customFormat="1" ht="18.75" customHeight="1" x14ac:dyDescent="0.2">
      <c r="A3309" s="67">
        <v>638000</v>
      </c>
      <c r="B3309" s="64" t="s">
        <v>121</v>
      </c>
      <c r="C3309" s="106">
        <f t="shared" ref="C3309" si="451">C3310</f>
        <v>28799.999999999996</v>
      </c>
    </row>
    <row r="3310" spans="1:3" s="53" customFormat="1" x14ac:dyDescent="0.2">
      <c r="A3310" s="66">
        <v>638100</v>
      </c>
      <c r="B3310" s="62" t="s">
        <v>189</v>
      </c>
      <c r="C3310" s="63">
        <v>28799.999999999996</v>
      </c>
    </row>
    <row r="3311" spans="1:3" s="53" customFormat="1" x14ac:dyDescent="0.2">
      <c r="A3311" s="108"/>
      <c r="B3311" s="102" t="s">
        <v>222</v>
      </c>
      <c r="C3311" s="107">
        <f>C3266+C3297+C3302+C3308</f>
        <v>10251200</v>
      </c>
    </row>
    <row r="3312" spans="1:3" s="53" customFormat="1" x14ac:dyDescent="0.2">
      <c r="A3312" s="66"/>
      <c r="B3312" s="62"/>
      <c r="C3312" s="105"/>
    </row>
    <row r="3313" spans="1:3" s="53" customFormat="1" x14ac:dyDescent="0.2">
      <c r="A3313" s="70"/>
      <c r="B3313" s="55"/>
      <c r="C3313" s="105"/>
    </row>
    <row r="3314" spans="1:3" s="53" customFormat="1" ht="19.5" x14ac:dyDescent="0.2">
      <c r="A3314" s="66" t="s">
        <v>651</v>
      </c>
      <c r="B3314" s="64"/>
      <c r="C3314" s="105"/>
    </row>
    <row r="3315" spans="1:3" s="53" customFormat="1" ht="19.5" x14ac:dyDescent="0.2">
      <c r="A3315" s="66" t="s">
        <v>237</v>
      </c>
      <c r="B3315" s="64"/>
      <c r="C3315" s="105"/>
    </row>
    <row r="3316" spans="1:3" s="53" customFormat="1" ht="19.5" x14ac:dyDescent="0.2">
      <c r="A3316" s="66" t="s">
        <v>357</v>
      </c>
      <c r="B3316" s="64"/>
      <c r="C3316" s="105"/>
    </row>
    <row r="3317" spans="1:3" s="53" customFormat="1" ht="19.5" x14ac:dyDescent="0.2">
      <c r="A3317" s="66" t="s">
        <v>514</v>
      </c>
      <c r="B3317" s="64"/>
      <c r="C3317" s="105"/>
    </row>
    <row r="3318" spans="1:3" s="53" customFormat="1" x14ac:dyDescent="0.2">
      <c r="A3318" s="66"/>
      <c r="B3318" s="57"/>
      <c r="C3318" s="94"/>
    </row>
    <row r="3319" spans="1:3" s="53" customFormat="1" ht="19.5" x14ac:dyDescent="0.2">
      <c r="A3319" s="67">
        <v>410000</v>
      </c>
      <c r="B3319" s="59" t="s">
        <v>83</v>
      </c>
      <c r="C3319" s="106">
        <f>C3320+C3325+C3337+C3342+0</f>
        <v>6265100</v>
      </c>
    </row>
    <row r="3320" spans="1:3" s="53" customFormat="1" ht="19.5" x14ac:dyDescent="0.2">
      <c r="A3320" s="67">
        <v>411000</v>
      </c>
      <c r="B3320" s="59" t="s">
        <v>194</v>
      </c>
      <c r="C3320" s="106">
        <f t="shared" ref="C3320" si="452">SUM(C3321:C3324)</f>
        <v>1837000</v>
      </c>
    </row>
    <row r="3321" spans="1:3" s="53" customFormat="1" x14ac:dyDescent="0.2">
      <c r="A3321" s="66">
        <v>411100</v>
      </c>
      <c r="B3321" s="62" t="s">
        <v>84</v>
      </c>
      <c r="C3321" s="63">
        <v>1735000</v>
      </c>
    </row>
    <row r="3322" spans="1:3" s="53" customFormat="1" x14ac:dyDescent="0.2">
      <c r="A3322" s="66">
        <v>411200</v>
      </c>
      <c r="B3322" s="62" t="s">
        <v>207</v>
      </c>
      <c r="C3322" s="63">
        <v>45500</v>
      </c>
    </row>
    <row r="3323" spans="1:3" s="53" customFormat="1" ht="37.5" x14ac:dyDescent="0.2">
      <c r="A3323" s="66">
        <v>411300</v>
      </c>
      <c r="B3323" s="62" t="s">
        <v>85</v>
      </c>
      <c r="C3323" s="63">
        <v>43500.000000000007</v>
      </c>
    </row>
    <row r="3324" spans="1:3" s="53" customFormat="1" x14ac:dyDescent="0.2">
      <c r="A3324" s="66">
        <v>411400</v>
      </c>
      <c r="B3324" s="62" t="s">
        <v>86</v>
      </c>
      <c r="C3324" s="63">
        <v>13000</v>
      </c>
    </row>
    <row r="3325" spans="1:3" s="53" customFormat="1" ht="19.5" x14ac:dyDescent="0.2">
      <c r="A3325" s="67">
        <v>412000</v>
      </c>
      <c r="B3325" s="64" t="s">
        <v>199</v>
      </c>
      <c r="C3325" s="106">
        <f t="shared" ref="C3325" si="453">SUM(C3326:C3336)</f>
        <v>457100</v>
      </c>
    </row>
    <row r="3326" spans="1:3" s="53" customFormat="1" x14ac:dyDescent="0.2">
      <c r="A3326" s="66">
        <v>412200</v>
      </c>
      <c r="B3326" s="62" t="s">
        <v>208</v>
      </c>
      <c r="C3326" s="63">
        <v>165000</v>
      </c>
    </row>
    <row r="3327" spans="1:3" s="53" customFormat="1" x14ac:dyDescent="0.2">
      <c r="A3327" s="66">
        <v>412300</v>
      </c>
      <c r="B3327" s="62" t="s">
        <v>88</v>
      </c>
      <c r="C3327" s="63">
        <v>13100</v>
      </c>
    </row>
    <row r="3328" spans="1:3" s="53" customFormat="1" x14ac:dyDescent="0.2">
      <c r="A3328" s="66">
        <v>412500</v>
      </c>
      <c r="B3328" s="62" t="s">
        <v>90</v>
      </c>
      <c r="C3328" s="63">
        <v>8500</v>
      </c>
    </row>
    <row r="3329" spans="1:3" s="53" customFormat="1" x14ac:dyDescent="0.2">
      <c r="A3329" s="66">
        <v>412600</v>
      </c>
      <c r="B3329" s="62" t="s">
        <v>209</v>
      </c>
      <c r="C3329" s="63">
        <v>16000</v>
      </c>
    </row>
    <row r="3330" spans="1:3" s="53" customFormat="1" x14ac:dyDescent="0.2">
      <c r="A3330" s="66">
        <v>412700</v>
      </c>
      <c r="B3330" s="62" t="s">
        <v>196</v>
      </c>
      <c r="C3330" s="63">
        <v>26300</v>
      </c>
    </row>
    <row r="3331" spans="1:3" s="53" customFormat="1" x14ac:dyDescent="0.2">
      <c r="A3331" s="66">
        <v>412900</v>
      </c>
      <c r="B3331" s="100" t="s">
        <v>515</v>
      </c>
      <c r="C3331" s="63">
        <v>1500</v>
      </c>
    </row>
    <row r="3332" spans="1:3" s="53" customFormat="1" x14ac:dyDescent="0.2">
      <c r="A3332" s="66">
        <v>412900</v>
      </c>
      <c r="B3332" s="100" t="s">
        <v>287</v>
      </c>
      <c r="C3332" s="63">
        <v>210000</v>
      </c>
    </row>
    <row r="3333" spans="1:3" s="53" customFormat="1" x14ac:dyDescent="0.2">
      <c r="A3333" s="66">
        <v>412900</v>
      </c>
      <c r="B3333" s="100" t="s">
        <v>304</v>
      </c>
      <c r="C3333" s="63">
        <v>4000</v>
      </c>
    </row>
    <row r="3334" spans="1:3" s="53" customFormat="1" x14ac:dyDescent="0.2">
      <c r="A3334" s="66">
        <v>412900</v>
      </c>
      <c r="B3334" s="100" t="s">
        <v>305</v>
      </c>
      <c r="C3334" s="63">
        <v>2200</v>
      </c>
    </row>
    <row r="3335" spans="1:3" s="53" customFormat="1" x14ac:dyDescent="0.2">
      <c r="A3335" s="66">
        <v>412900</v>
      </c>
      <c r="B3335" s="100" t="s">
        <v>306</v>
      </c>
      <c r="C3335" s="63">
        <v>3500</v>
      </c>
    </row>
    <row r="3336" spans="1:3" s="53" customFormat="1" x14ac:dyDescent="0.2">
      <c r="A3336" s="66">
        <v>412900</v>
      </c>
      <c r="B3336" s="62" t="s">
        <v>289</v>
      </c>
      <c r="C3336" s="63">
        <v>7000</v>
      </c>
    </row>
    <row r="3337" spans="1:3" s="109" customFormat="1" ht="19.5" x14ac:dyDescent="0.2">
      <c r="A3337" s="67">
        <v>415000</v>
      </c>
      <c r="B3337" s="64" t="s">
        <v>48</v>
      </c>
      <c r="C3337" s="106">
        <f>SUM(C3338:C3341)</f>
        <v>1460999.9999999995</v>
      </c>
    </row>
    <row r="3338" spans="1:3" s="53" customFormat="1" x14ac:dyDescent="0.2">
      <c r="A3338" s="21">
        <v>415200</v>
      </c>
      <c r="B3338" s="62" t="s">
        <v>490</v>
      </c>
      <c r="C3338" s="63">
        <v>1000000</v>
      </c>
    </row>
    <row r="3339" spans="1:3" s="53" customFormat="1" x14ac:dyDescent="0.2">
      <c r="A3339" s="21">
        <v>415200</v>
      </c>
      <c r="B3339" s="62" t="s">
        <v>409</v>
      </c>
      <c r="C3339" s="63">
        <v>70000</v>
      </c>
    </row>
    <row r="3340" spans="1:3" s="53" customFormat="1" x14ac:dyDescent="0.2">
      <c r="A3340" s="21">
        <v>415200</v>
      </c>
      <c r="B3340" s="62" t="s">
        <v>295</v>
      </c>
      <c r="C3340" s="63">
        <v>150000</v>
      </c>
    </row>
    <row r="3341" spans="1:3" s="53" customFormat="1" x14ac:dyDescent="0.2">
      <c r="A3341" s="21">
        <v>415200</v>
      </c>
      <c r="B3341" s="62" t="s">
        <v>410</v>
      </c>
      <c r="C3341" s="63">
        <v>240999.99999999959</v>
      </c>
    </row>
    <row r="3342" spans="1:3" s="65" customFormat="1" ht="19.5" x14ac:dyDescent="0.2">
      <c r="A3342" s="67">
        <v>416000</v>
      </c>
      <c r="B3342" s="64" t="s">
        <v>201</v>
      </c>
      <c r="C3342" s="106">
        <f t="shared" ref="C3342" si="454">SUM(C3343:C3348)</f>
        <v>2510000</v>
      </c>
    </row>
    <row r="3343" spans="1:3" s="53" customFormat="1" x14ac:dyDescent="0.2">
      <c r="A3343" s="21">
        <v>416100</v>
      </c>
      <c r="B3343" s="62" t="s">
        <v>261</v>
      </c>
      <c r="C3343" s="63">
        <v>160000</v>
      </c>
    </row>
    <row r="3344" spans="1:3" s="53" customFormat="1" x14ac:dyDescent="0.2">
      <c r="A3344" s="21">
        <v>416100</v>
      </c>
      <c r="B3344" s="62" t="s">
        <v>296</v>
      </c>
      <c r="C3344" s="63">
        <v>65000</v>
      </c>
    </row>
    <row r="3345" spans="1:3" s="53" customFormat="1" x14ac:dyDescent="0.2">
      <c r="A3345" s="66">
        <v>416100</v>
      </c>
      <c r="B3345" s="62" t="s">
        <v>238</v>
      </c>
      <c r="C3345" s="63">
        <v>2000000.0000000002</v>
      </c>
    </row>
    <row r="3346" spans="1:3" s="53" customFormat="1" x14ac:dyDescent="0.2">
      <c r="A3346" s="66">
        <v>416100</v>
      </c>
      <c r="B3346" s="62" t="s">
        <v>239</v>
      </c>
      <c r="C3346" s="63">
        <v>0</v>
      </c>
    </row>
    <row r="3347" spans="1:3" s="53" customFormat="1" x14ac:dyDescent="0.2">
      <c r="A3347" s="66">
        <v>416100</v>
      </c>
      <c r="B3347" s="62" t="s">
        <v>262</v>
      </c>
      <c r="C3347" s="63">
        <v>155000</v>
      </c>
    </row>
    <row r="3348" spans="1:3" s="53" customFormat="1" x14ac:dyDescent="0.2">
      <c r="A3348" s="66">
        <v>416100</v>
      </c>
      <c r="B3348" s="62" t="s">
        <v>411</v>
      </c>
      <c r="C3348" s="63">
        <v>130000</v>
      </c>
    </row>
    <row r="3349" spans="1:3" s="109" customFormat="1" ht="19.5" x14ac:dyDescent="0.2">
      <c r="A3349" s="67">
        <v>480000</v>
      </c>
      <c r="B3349" s="64" t="s">
        <v>142</v>
      </c>
      <c r="C3349" s="106">
        <f t="shared" ref="C3349" si="455">C3350</f>
        <v>8092000</v>
      </c>
    </row>
    <row r="3350" spans="1:3" s="109" customFormat="1" ht="19.5" x14ac:dyDescent="0.2">
      <c r="A3350" s="67">
        <v>488000</v>
      </c>
      <c r="B3350" s="64" t="s">
        <v>99</v>
      </c>
      <c r="C3350" s="106">
        <f>SUM(C3351:C3356)</f>
        <v>8092000</v>
      </c>
    </row>
    <row r="3351" spans="1:3" s="53" customFormat="1" x14ac:dyDescent="0.2">
      <c r="A3351" s="66">
        <v>488100</v>
      </c>
      <c r="B3351" s="62" t="s">
        <v>412</v>
      </c>
      <c r="C3351" s="63">
        <v>550000</v>
      </c>
    </row>
    <row r="3352" spans="1:3" s="53" customFormat="1" x14ac:dyDescent="0.2">
      <c r="A3352" s="66">
        <v>488100</v>
      </c>
      <c r="B3352" s="62" t="s">
        <v>652</v>
      </c>
      <c r="C3352" s="63">
        <v>2191999.9999999995</v>
      </c>
    </row>
    <row r="3353" spans="1:3" s="53" customFormat="1" x14ac:dyDescent="0.2">
      <c r="A3353" s="66">
        <v>488100</v>
      </c>
      <c r="B3353" s="62" t="s">
        <v>653</v>
      </c>
      <c r="C3353" s="63">
        <v>600000</v>
      </c>
    </row>
    <row r="3354" spans="1:3" s="53" customFormat="1" x14ac:dyDescent="0.2">
      <c r="A3354" s="66">
        <v>488100</v>
      </c>
      <c r="B3354" s="62" t="s">
        <v>413</v>
      </c>
      <c r="C3354" s="63">
        <v>299999.99999999994</v>
      </c>
    </row>
    <row r="3355" spans="1:3" s="53" customFormat="1" x14ac:dyDescent="0.2">
      <c r="A3355" s="66">
        <v>488100</v>
      </c>
      <c r="B3355" s="62" t="s">
        <v>654</v>
      </c>
      <c r="C3355" s="63">
        <v>4200000</v>
      </c>
    </row>
    <row r="3356" spans="1:3" s="53" customFormat="1" x14ac:dyDescent="0.2">
      <c r="A3356" s="66">
        <v>488100</v>
      </c>
      <c r="B3356" s="62" t="s">
        <v>491</v>
      </c>
      <c r="C3356" s="63">
        <v>250000.00000000003</v>
      </c>
    </row>
    <row r="3357" spans="1:3" s="53" customFormat="1" ht="19.5" x14ac:dyDescent="0.2">
      <c r="A3357" s="67">
        <v>510000</v>
      </c>
      <c r="B3357" s="64" t="s">
        <v>146</v>
      </c>
      <c r="C3357" s="106">
        <f t="shared" ref="C3357" si="456">C3358+C3363+C3361</f>
        <v>250000</v>
      </c>
    </row>
    <row r="3358" spans="1:3" s="53" customFormat="1" ht="19.5" x14ac:dyDescent="0.2">
      <c r="A3358" s="67">
        <v>511000</v>
      </c>
      <c r="B3358" s="64" t="s">
        <v>147</v>
      </c>
      <c r="C3358" s="106">
        <f t="shared" ref="C3358" si="457">SUM(C3359:C3360)</f>
        <v>220000</v>
      </c>
    </row>
    <row r="3359" spans="1:3" s="53" customFormat="1" x14ac:dyDescent="0.2">
      <c r="A3359" s="66">
        <v>511300</v>
      </c>
      <c r="B3359" s="62" t="s">
        <v>150</v>
      </c>
      <c r="C3359" s="63">
        <v>20000</v>
      </c>
    </row>
    <row r="3360" spans="1:3" s="53" customFormat="1" x14ac:dyDescent="0.2">
      <c r="A3360" s="66">
        <v>511700</v>
      </c>
      <c r="B3360" s="62" t="s">
        <v>153</v>
      </c>
      <c r="C3360" s="63">
        <v>200000</v>
      </c>
    </row>
    <row r="3361" spans="1:3" s="65" customFormat="1" ht="19.5" x14ac:dyDescent="0.2">
      <c r="A3361" s="67">
        <v>513000</v>
      </c>
      <c r="B3361" s="64" t="s">
        <v>155</v>
      </c>
      <c r="C3361" s="106">
        <f t="shared" ref="C3361" si="458">C3362</f>
        <v>20000</v>
      </c>
    </row>
    <row r="3362" spans="1:3" s="53" customFormat="1" x14ac:dyDescent="0.2">
      <c r="A3362" s="66">
        <v>513700</v>
      </c>
      <c r="B3362" s="62" t="s">
        <v>316</v>
      </c>
      <c r="C3362" s="63">
        <v>20000</v>
      </c>
    </row>
    <row r="3363" spans="1:3" s="65" customFormat="1" ht="19.5" x14ac:dyDescent="0.2">
      <c r="A3363" s="67">
        <v>516000</v>
      </c>
      <c r="B3363" s="64" t="s">
        <v>157</v>
      </c>
      <c r="C3363" s="119">
        <f t="shared" ref="C3363" si="459">C3364</f>
        <v>10000</v>
      </c>
    </row>
    <row r="3364" spans="1:3" s="53" customFormat="1" x14ac:dyDescent="0.2">
      <c r="A3364" s="66">
        <v>516100</v>
      </c>
      <c r="B3364" s="62" t="s">
        <v>157</v>
      </c>
      <c r="C3364" s="63">
        <v>10000</v>
      </c>
    </row>
    <row r="3365" spans="1:3" s="65" customFormat="1" ht="19.5" x14ac:dyDescent="0.2">
      <c r="A3365" s="67">
        <v>630000</v>
      </c>
      <c r="B3365" s="64" t="s">
        <v>184</v>
      </c>
      <c r="C3365" s="106">
        <f>0+C3366</f>
        <v>32500</v>
      </c>
    </row>
    <row r="3366" spans="1:3" s="65" customFormat="1" ht="19.5" x14ac:dyDescent="0.2">
      <c r="A3366" s="67">
        <v>638000</v>
      </c>
      <c r="B3366" s="64" t="s">
        <v>121</v>
      </c>
      <c r="C3366" s="106">
        <f t="shared" ref="C3366" si="460">C3367</f>
        <v>32500</v>
      </c>
    </row>
    <row r="3367" spans="1:3" s="53" customFormat="1" x14ac:dyDescent="0.2">
      <c r="A3367" s="66">
        <v>638100</v>
      </c>
      <c r="B3367" s="62" t="s">
        <v>189</v>
      </c>
      <c r="C3367" s="63">
        <v>32500</v>
      </c>
    </row>
    <row r="3368" spans="1:3" s="65" customFormat="1" ht="39" x14ac:dyDescent="0.2">
      <c r="A3368" s="112"/>
      <c r="B3368" s="64" t="s">
        <v>655</v>
      </c>
      <c r="C3368" s="106">
        <f>C3319+C3349+C3357+C3365</f>
        <v>14639600</v>
      </c>
    </row>
    <row r="3369" spans="1:3" s="53" customFormat="1" ht="19.5" x14ac:dyDescent="0.2">
      <c r="A3369" s="112"/>
      <c r="B3369" s="64"/>
      <c r="C3369" s="105"/>
    </row>
    <row r="3370" spans="1:3" s="53" customFormat="1" ht="19.5" x14ac:dyDescent="0.2">
      <c r="A3370" s="66" t="s">
        <v>656</v>
      </c>
      <c r="B3370" s="64"/>
      <c r="C3370" s="105"/>
    </row>
    <row r="3371" spans="1:3" s="53" customFormat="1" ht="19.5" x14ac:dyDescent="0.2">
      <c r="A3371" s="66" t="s">
        <v>237</v>
      </c>
      <c r="B3371" s="64"/>
      <c r="C3371" s="105"/>
    </row>
    <row r="3372" spans="1:3" s="53" customFormat="1" ht="19.5" x14ac:dyDescent="0.2">
      <c r="A3372" s="66" t="s">
        <v>357</v>
      </c>
      <c r="B3372" s="64"/>
      <c r="C3372" s="105"/>
    </row>
    <row r="3373" spans="1:3" s="53" customFormat="1" ht="19.5" x14ac:dyDescent="0.2">
      <c r="A3373" s="66" t="s">
        <v>591</v>
      </c>
      <c r="B3373" s="64"/>
      <c r="C3373" s="105"/>
    </row>
    <row r="3374" spans="1:3" s="53" customFormat="1" ht="19.5" x14ac:dyDescent="0.2">
      <c r="A3374" s="66"/>
      <c r="B3374" s="64"/>
      <c r="C3374" s="105"/>
    </row>
    <row r="3375" spans="1:3" s="65" customFormat="1" ht="19.5" x14ac:dyDescent="0.2">
      <c r="A3375" s="67">
        <v>410000</v>
      </c>
      <c r="B3375" s="59" t="s">
        <v>83</v>
      </c>
      <c r="C3375" s="106">
        <f>C3376+C3379</f>
        <v>770000</v>
      </c>
    </row>
    <row r="3376" spans="1:3" s="65" customFormat="1" ht="19.5" x14ac:dyDescent="0.2">
      <c r="A3376" s="67">
        <v>412000</v>
      </c>
      <c r="B3376" s="64" t="s">
        <v>199</v>
      </c>
      <c r="C3376" s="106">
        <f>SUM(C3377:C3378)</f>
        <v>20000</v>
      </c>
    </row>
    <row r="3377" spans="1:3" s="53" customFormat="1" x14ac:dyDescent="0.2">
      <c r="A3377" s="66">
        <v>412700</v>
      </c>
      <c r="B3377" s="62" t="s">
        <v>196</v>
      </c>
      <c r="C3377" s="63">
        <v>4000</v>
      </c>
    </row>
    <row r="3378" spans="1:3" s="53" customFormat="1" x14ac:dyDescent="0.2">
      <c r="A3378" s="66">
        <v>412900</v>
      </c>
      <c r="B3378" s="62" t="s">
        <v>287</v>
      </c>
      <c r="C3378" s="63">
        <v>16000</v>
      </c>
    </row>
    <row r="3379" spans="1:3" s="65" customFormat="1" ht="19.5" x14ac:dyDescent="0.2">
      <c r="A3379" s="67">
        <v>416000</v>
      </c>
      <c r="B3379" s="64" t="s">
        <v>201</v>
      </c>
      <c r="C3379" s="106">
        <f t="shared" ref="C3379" si="461">C3380</f>
        <v>750000</v>
      </c>
    </row>
    <row r="3380" spans="1:3" s="53" customFormat="1" x14ac:dyDescent="0.2">
      <c r="A3380" s="66">
        <v>416100</v>
      </c>
      <c r="B3380" s="62" t="s">
        <v>414</v>
      </c>
      <c r="C3380" s="63">
        <v>750000</v>
      </c>
    </row>
    <row r="3381" spans="1:3" s="65" customFormat="1" ht="19.5" x14ac:dyDescent="0.2">
      <c r="A3381" s="67"/>
      <c r="B3381" s="64" t="s">
        <v>263</v>
      </c>
      <c r="C3381" s="106">
        <f>C3375</f>
        <v>770000</v>
      </c>
    </row>
    <row r="3382" spans="1:3" s="53" customFormat="1" x14ac:dyDescent="0.2">
      <c r="A3382" s="108"/>
      <c r="B3382" s="102" t="s">
        <v>222</v>
      </c>
      <c r="C3382" s="107">
        <f>C3368+C3381</f>
        <v>15409600</v>
      </c>
    </row>
    <row r="3383" spans="1:3" s="53" customFormat="1" x14ac:dyDescent="0.2">
      <c r="A3383" s="93"/>
      <c r="B3383" s="55"/>
      <c r="C3383" s="94"/>
    </row>
    <row r="3384" spans="1:3" s="53" customFormat="1" x14ac:dyDescent="0.2">
      <c r="A3384" s="93"/>
      <c r="B3384" s="55"/>
      <c r="C3384" s="94"/>
    </row>
    <row r="3385" spans="1:3" s="53" customFormat="1" ht="19.5" x14ac:dyDescent="0.2">
      <c r="A3385" s="66" t="s">
        <v>657</v>
      </c>
      <c r="B3385" s="64"/>
      <c r="C3385" s="94"/>
    </row>
    <row r="3386" spans="1:3" s="53" customFormat="1" ht="19.5" x14ac:dyDescent="0.2">
      <c r="A3386" s="66" t="s">
        <v>237</v>
      </c>
      <c r="B3386" s="64"/>
      <c r="C3386" s="94"/>
    </row>
    <row r="3387" spans="1:3" s="53" customFormat="1" ht="19.5" x14ac:dyDescent="0.2">
      <c r="A3387" s="66" t="s">
        <v>365</v>
      </c>
      <c r="B3387" s="64"/>
      <c r="C3387" s="94"/>
    </row>
    <row r="3388" spans="1:3" s="53" customFormat="1" ht="19.5" x14ac:dyDescent="0.2">
      <c r="A3388" s="66" t="s">
        <v>658</v>
      </c>
      <c r="B3388" s="64"/>
      <c r="C3388" s="94"/>
    </row>
    <row r="3389" spans="1:3" s="53" customFormat="1" x14ac:dyDescent="0.2">
      <c r="A3389" s="66"/>
      <c r="B3389" s="57"/>
      <c r="C3389" s="94"/>
    </row>
    <row r="3390" spans="1:3" s="65" customFormat="1" ht="19.5" x14ac:dyDescent="0.2">
      <c r="A3390" s="67">
        <v>410000</v>
      </c>
      <c r="B3390" s="59" t="s">
        <v>83</v>
      </c>
      <c r="C3390" s="106">
        <f>C3391+C3396+0+0+0</f>
        <v>46316600</v>
      </c>
    </row>
    <row r="3391" spans="1:3" s="65" customFormat="1" ht="19.5" x14ac:dyDescent="0.2">
      <c r="A3391" s="67">
        <v>411000</v>
      </c>
      <c r="B3391" s="59" t="s">
        <v>194</v>
      </c>
      <c r="C3391" s="106">
        <f t="shared" ref="C3391" si="462">SUM(C3392:C3395)</f>
        <v>43420600</v>
      </c>
    </row>
    <row r="3392" spans="1:3" s="53" customFormat="1" x14ac:dyDescent="0.2">
      <c r="A3392" s="66">
        <v>411100</v>
      </c>
      <c r="B3392" s="62" t="s">
        <v>84</v>
      </c>
      <c r="C3392" s="63">
        <v>42100000</v>
      </c>
    </row>
    <row r="3393" spans="1:3" s="53" customFormat="1" x14ac:dyDescent="0.2">
      <c r="A3393" s="66">
        <v>411200</v>
      </c>
      <c r="B3393" s="62" t="s">
        <v>207</v>
      </c>
      <c r="C3393" s="63">
        <v>620000</v>
      </c>
    </row>
    <row r="3394" spans="1:3" s="53" customFormat="1" ht="37.5" x14ac:dyDescent="0.2">
      <c r="A3394" s="66">
        <v>411300</v>
      </c>
      <c r="B3394" s="62" t="s">
        <v>85</v>
      </c>
      <c r="C3394" s="63">
        <v>480000</v>
      </c>
    </row>
    <row r="3395" spans="1:3" s="53" customFormat="1" x14ac:dyDescent="0.2">
      <c r="A3395" s="66">
        <v>411400</v>
      </c>
      <c r="B3395" s="62" t="s">
        <v>86</v>
      </c>
      <c r="C3395" s="63">
        <v>220600</v>
      </c>
    </row>
    <row r="3396" spans="1:3" s="65" customFormat="1" ht="19.5" x14ac:dyDescent="0.2">
      <c r="A3396" s="67">
        <v>412000</v>
      </c>
      <c r="B3396" s="64" t="s">
        <v>199</v>
      </c>
      <c r="C3396" s="106">
        <f>SUM(C3397:C3404)</f>
        <v>2896000</v>
      </c>
    </row>
    <row r="3397" spans="1:3" s="53" customFormat="1" x14ac:dyDescent="0.2">
      <c r="A3397" s="66">
        <v>412200</v>
      </c>
      <c r="B3397" s="62" t="s">
        <v>208</v>
      </c>
      <c r="C3397" s="63">
        <v>800000</v>
      </c>
    </row>
    <row r="3398" spans="1:3" s="53" customFormat="1" x14ac:dyDescent="0.2">
      <c r="A3398" s="66">
        <v>412300</v>
      </c>
      <c r="B3398" s="62" t="s">
        <v>88</v>
      </c>
      <c r="C3398" s="63">
        <v>18000</v>
      </c>
    </row>
    <row r="3399" spans="1:3" s="53" customFormat="1" x14ac:dyDescent="0.2">
      <c r="A3399" s="66">
        <v>412400</v>
      </c>
      <c r="B3399" s="62" t="s">
        <v>89</v>
      </c>
      <c r="C3399" s="63">
        <v>15000</v>
      </c>
    </row>
    <row r="3400" spans="1:3" s="53" customFormat="1" x14ac:dyDescent="0.2">
      <c r="A3400" s="66">
        <v>412500</v>
      </c>
      <c r="B3400" s="62" t="s">
        <v>90</v>
      </c>
      <c r="C3400" s="63">
        <v>21500</v>
      </c>
    </row>
    <row r="3401" spans="1:3" s="53" customFormat="1" x14ac:dyDescent="0.2">
      <c r="A3401" s="66">
        <v>412600</v>
      </c>
      <c r="B3401" s="62" t="s">
        <v>209</v>
      </c>
      <c r="C3401" s="63">
        <v>8500</v>
      </c>
    </row>
    <row r="3402" spans="1:3" s="53" customFormat="1" x14ac:dyDescent="0.2">
      <c r="A3402" s="66">
        <v>412700</v>
      </c>
      <c r="B3402" s="62" t="s">
        <v>196</v>
      </c>
      <c r="C3402" s="63">
        <v>40000</v>
      </c>
    </row>
    <row r="3403" spans="1:3" s="53" customFormat="1" x14ac:dyDescent="0.2">
      <c r="A3403" s="66">
        <v>412900</v>
      </c>
      <c r="B3403" s="100" t="s">
        <v>287</v>
      </c>
      <c r="C3403" s="63">
        <v>1920000</v>
      </c>
    </row>
    <row r="3404" spans="1:3" s="53" customFormat="1" x14ac:dyDescent="0.2">
      <c r="A3404" s="66">
        <v>412900</v>
      </c>
      <c r="B3404" s="62" t="s">
        <v>306</v>
      </c>
      <c r="C3404" s="63">
        <v>73000</v>
      </c>
    </row>
    <row r="3405" spans="1:3" s="118" customFormat="1" ht="19.5" x14ac:dyDescent="0.2">
      <c r="A3405" s="67">
        <v>630000</v>
      </c>
      <c r="B3405" s="64" t="s">
        <v>184</v>
      </c>
      <c r="C3405" s="94">
        <f>C3406+0</f>
        <v>700000</v>
      </c>
    </row>
    <row r="3406" spans="1:3" s="118" customFormat="1" ht="19.5" x14ac:dyDescent="0.2">
      <c r="A3406" s="67">
        <v>638000</v>
      </c>
      <c r="B3406" s="64" t="s">
        <v>121</v>
      </c>
      <c r="C3406" s="94">
        <f t="shared" ref="C3406" si="463">C3407</f>
        <v>700000</v>
      </c>
    </row>
    <row r="3407" spans="1:3" s="53" customFormat="1" x14ac:dyDescent="0.2">
      <c r="A3407" s="66">
        <v>638100</v>
      </c>
      <c r="B3407" s="62" t="s">
        <v>189</v>
      </c>
      <c r="C3407" s="63">
        <v>700000</v>
      </c>
    </row>
    <row r="3408" spans="1:3" s="128" customFormat="1" x14ac:dyDescent="0.2">
      <c r="A3408" s="113"/>
      <c r="B3408" s="114" t="s">
        <v>222</v>
      </c>
      <c r="C3408" s="115">
        <f>C3390+C3405+0+0</f>
        <v>47016600</v>
      </c>
    </row>
    <row r="3409" spans="1:3" s="53" customFormat="1" x14ac:dyDescent="0.2">
      <c r="A3409" s="72"/>
      <c r="B3409" s="55"/>
      <c r="C3409" s="94"/>
    </row>
    <row r="3410" spans="1:3" s="53" customFormat="1" x14ac:dyDescent="0.2">
      <c r="A3410" s="72"/>
      <c r="B3410" s="55"/>
      <c r="C3410" s="94"/>
    </row>
    <row r="3411" spans="1:3" s="53" customFormat="1" ht="19.5" x14ac:dyDescent="0.2">
      <c r="A3411" s="66" t="s">
        <v>659</v>
      </c>
      <c r="B3411" s="64"/>
      <c r="C3411" s="94"/>
    </row>
    <row r="3412" spans="1:3" s="53" customFormat="1" ht="19.5" x14ac:dyDescent="0.2">
      <c r="A3412" s="66" t="s">
        <v>237</v>
      </c>
      <c r="B3412" s="64"/>
      <c r="C3412" s="94"/>
    </row>
    <row r="3413" spans="1:3" s="53" customFormat="1" ht="19.5" x14ac:dyDescent="0.2">
      <c r="A3413" s="66" t="s">
        <v>366</v>
      </c>
      <c r="B3413" s="64"/>
      <c r="C3413" s="94"/>
    </row>
    <row r="3414" spans="1:3" s="53" customFormat="1" ht="19.5" x14ac:dyDescent="0.2">
      <c r="A3414" s="66" t="s">
        <v>660</v>
      </c>
      <c r="B3414" s="64"/>
      <c r="C3414" s="94"/>
    </row>
    <row r="3415" spans="1:3" s="53" customFormat="1" x14ac:dyDescent="0.2">
      <c r="A3415" s="66"/>
      <c r="B3415" s="57"/>
      <c r="C3415" s="94"/>
    </row>
    <row r="3416" spans="1:3" s="65" customFormat="1" ht="19.5" x14ac:dyDescent="0.2">
      <c r="A3416" s="67">
        <v>410000</v>
      </c>
      <c r="B3416" s="59" t="s">
        <v>83</v>
      </c>
      <c r="C3416" s="106">
        <f>C3417+C3422+0</f>
        <v>32275200</v>
      </c>
    </row>
    <row r="3417" spans="1:3" s="65" customFormat="1" ht="19.5" x14ac:dyDescent="0.2">
      <c r="A3417" s="67">
        <v>411000</v>
      </c>
      <c r="B3417" s="59" t="s">
        <v>194</v>
      </c>
      <c r="C3417" s="106">
        <f t="shared" ref="C3417" si="464">SUM(C3418:C3421)</f>
        <v>29600000</v>
      </c>
    </row>
    <row r="3418" spans="1:3" s="53" customFormat="1" x14ac:dyDescent="0.2">
      <c r="A3418" s="66">
        <v>411100</v>
      </c>
      <c r="B3418" s="62" t="s">
        <v>84</v>
      </c>
      <c r="C3418" s="63">
        <v>28590000</v>
      </c>
    </row>
    <row r="3419" spans="1:3" s="53" customFormat="1" x14ac:dyDescent="0.2">
      <c r="A3419" s="66">
        <v>411200</v>
      </c>
      <c r="B3419" s="62" t="s">
        <v>207</v>
      </c>
      <c r="C3419" s="63">
        <v>660000</v>
      </c>
    </row>
    <row r="3420" spans="1:3" s="53" customFormat="1" ht="37.5" x14ac:dyDescent="0.2">
      <c r="A3420" s="66">
        <v>411300</v>
      </c>
      <c r="B3420" s="62" t="s">
        <v>85</v>
      </c>
      <c r="C3420" s="63">
        <v>290000</v>
      </c>
    </row>
    <row r="3421" spans="1:3" s="53" customFormat="1" x14ac:dyDescent="0.2">
      <c r="A3421" s="66">
        <v>411400</v>
      </c>
      <c r="B3421" s="62" t="s">
        <v>86</v>
      </c>
      <c r="C3421" s="63">
        <v>60000</v>
      </c>
    </row>
    <row r="3422" spans="1:3" s="65" customFormat="1" ht="19.5" x14ac:dyDescent="0.2">
      <c r="A3422" s="67">
        <v>412000</v>
      </c>
      <c r="B3422" s="64" t="s">
        <v>199</v>
      </c>
      <c r="C3422" s="106">
        <f>SUM(C3423:C3429)</f>
        <v>2675200</v>
      </c>
    </row>
    <row r="3423" spans="1:3" s="53" customFormat="1" x14ac:dyDescent="0.2">
      <c r="A3423" s="66">
        <v>412200</v>
      </c>
      <c r="B3423" s="62" t="s">
        <v>208</v>
      </c>
      <c r="C3423" s="63">
        <v>330000</v>
      </c>
    </row>
    <row r="3424" spans="1:3" s="53" customFormat="1" x14ac:dyDescent="0.2">
      <c r="A3424" s="66">
        <v>412300</v>
      </c>
      <c r="B3424" s="62" t="s">
        <v>88</v>
      </c>
      <c r="C3424" s="63">
        <v>23700</v>
      </c>
    </row>
    <row r="3425" spans="1:3" s="53" customFormat="1" x14ac:dyDescent="0.2">
      <c r="A3425" s="66">
        <v>412400</v>
      </c>
      <c r="B3425" s="62" t="s">
        <v>89</v>
      </c>
      <c r="C3425" s="63">
        <v>1700</v>
      </c>
    </row>
    <row r="3426" spans="1:3" s="53" customFormat="1" x14ac:dyDescent="0.2">
      <c r="A3426" s="66">
        <v>412500</v>
      </c>
      <c r="B3426" s="62" t="s">
        <v>90</v>
      </c>
      <c r="C3426" s="63">
        <v>12400</v>
      </c>
    </row>
    <row r="3427" spans="1:3" s="53" customFormat="1" x14ac:dyDescent="0.2">
      <c r="A3427" s="66">
        <v>412600</v>
      </c>
      <c r="B3427" s="62" t="s">
        <v>209</v>
      </c>
      <c r="C3427" s="63">
        <v>12300</v>
      </c>
    </row>
    <row r="3428" spans="1:3" s="53" customFormat="1" x14ac:dyDescent="0.2">
      <c r="A3428" s="66">
        <v>412700</v>
      </c>
      <c r="B3428" s="62" t="s">
        <v>196</v>
      </c>
      <c r="C3428" s="63">
        <v>45100</v>
      </c>
    </row>
    <row r="3429" spans="1:3" s="53" customFormat="1" x14ac:dyDescent="0.2">
      <c r="A3429" s="66">
        <v>412900</v>
      </c>
      <c r="B3429" s="100" t="s">
        <v>287</v>
      </c>
      <c r="C3429" s="63">
        <v>2250000</v>
      </c>
    </row>
    <row r="3430" spans="1:3" s="65" customFormat="1" ht="19.5" x14ac:dyDescent="0.2">
      <c r="A3430" s="67">
        <v>480000</v>
      </c>
      <c r="B3430" s="64" t="s">
        <v>142</v>
      </c>
      <c r="C3430" s="106">
        <f t="shared" ref="C3430" si="465">C3431</f>
        <v>1270700</v>
      </c>
    </row>
    <row r="3431" spans="1:3" s="65" customFormat="1" ht="19.5" x14ac:dyDescent="0.2">
      <c r="A3431" s="67">
        <v>488000</v>
      </c>
      <c r="B3431" s="64" t="s">
        <v>99</v>
      </c>
      <c r="C3431" s="106">
        <f t="shared" ref="C3431" si="466">C3432</f>
        <v>1270700</v>
      </c>
    </row>
    <row r="3432" spans="1:3" s="53" customFormat="1" x14ac:dyDescent="0.2">
      <c r="A3432" s="66">
        <v>488100</v>
      </c>
      <c r="B3432" s="62" t="s">
        <v>492</v>
      </c>
      <c r="C3432" s="63">
        <v>1270700</v>
      </c>
    </row>
    <row r="3433" spans="1:3" s="65" customFormat="1" ht="19.5" x14ac:dyDescent="0.2">
      <c r="A3433" s="67">
        <v>630000</v>
      </c>
      <c r="B3433" s="64" t="s">
        <v>184</v>
      </c>
      <c r="C3433" s="106">
        <f>C3434+0</f>
        <v>620000</v>
      </c>
    </row>
    <row r="3434" spans="1:3" s="65" customFormat="1" ht="19.5" x14ac:dyDescent="0.2">
      <c r="A3434" s="67">
        <v>638000</v>
      </c>
      <c r="B3434" s="64" t="s">
        <v>121</v>
      </c>
      <c r="C3434" s="106">
        <f t="shared" ref="C3434" si="467">C3435</f>
        <v>620000</v>
      </c>
    </row>
    <row r="3435" spans="1:3" s="53" customFormat="1" x14ac:dyDescent="0.2">
      <c r="A3435" s="66">
        <v>638100</v>
      </c>
      <c r="B3435" s="62" t="s">
        <v>189</v>
      </c>
      <c r="C3435" s="63">
        <v>620000</v>
      </c>
    </row>
    <row r="3436" spans="1:3" s="128" customFormat="1" x14ac:dyDescent="0.2">
      <c r="A3436" s="113"/>
      <c r="B3436" s="114" t="s">
        <v>222</v>
      </c>
      <c r="C3436" s="115">
        <f>C3416+C3430+C3433+0</f>
        <v>34165900</v>
      </c>
    </row>
    <row r="3437" spans="1:3" s="53" customFormat="1" x14ac:dyDescent="0.2">
      <c r="A3437" s="72"/>
      <c r="B3437" s="55"/>
      <c r="C3437" s="94"/>
    </row>
    <row r="3438" spans="1:3" s="53" customFormat="1" x14ac:dyDescent="0.2">
      <c r="A3438" s="72"/>
      <c r="B3438" s="55"/>
      <c r="C3438" s="94"/>
    </row>
    <row r="3439" spans="1:3" s="53" customFormat="1" ht="19.5" x14ac:dyDescent="0.2">
      <c r="A3439" s="66" t="s">
        <v>661</v>
      </c>
      <c r="B3439" s="64"/>
      <c r="C3439" s="94"/>
    </row>
    <row r="3440" spans="1:3" s="53" customFormat="1" ht="19.5" x14ac:dyDescent="0.2">
      <c r="A3440" s="66" t="s">
        <v>237</v>
      </c>
      <c r="B3440" s="64"/>
      <c r="C3440" s="94"/>
    </row>
    <row r="3441" spans="1:3" s="53" customFormat="1" ht="19.5" x14ac:dyDescent="0.2">
      <c r="A3441" s="66" t="s">
        <v>367</v>
      </c>
      <c r="B3441" s="64"/>
      <c r="C3441" s="94"/>
    </row>
    <row r="3442" spans="1:3" s="53" customFormat="1" ht="19.5" x14ac:dyDescent="0.2">
      <c r="A3442" s="66" t="s">
        <v>514</v>
      </c>
      <c r="B3442" s="64"/>
      <c r="C3442" s="94"/>
    </row>
    <row r="3443" spans="1:3" s="53" customFormat="1" x14ac:dyDescent="0.2">
      <c r="A3443" s="66"/>
      <c r="B3443" s="57"/>
      <c r="C3443" s="94"/>
    </row>
    <row r="3444" spans="1:3" s="65" customFormat="1" ht="19.5" x14ac:dyDescent="0.2">
      <c r="A3444" s="67">
        <v>410000</v>
      </c>
      <c r="B3444" s="59" t="s">
        <v>83</v>
      </c>
      <c r="C3444" s="106">
        <f>C3445+C3448</f>
        <v>716699.99999999977</v>
      </c>
    </row>
    <row r="3445" spans="1:3" s="65" customFormat="1" ht="19.5" x14ac:dyDescent="0.2">
      <c r="A3445" s="67">
        <v>411000</v>
      </c>
      <c r="B3445" s="59" t="s">
        <v>194</v>
      </c>
      <c r="C3445" s="106">
        <f>SUM(C3446:C3447)</f>
        <v>569099.99999999977</v>
      </c>
    </row>
    <row r="3446" spans="1:3" s="53" customFormat="1" x14ac:dyDescent="0.2">
      <c r="A3446" s="66">
        <v>411100</v>
      </c>
      <c r="B3446" s="62" t="s">
        <v>84</v>
      </c>
      <c r="C3446" s="63">
        <v>566499.99999999977</v>
      </c>
    </row>
    <row r="3447" spans="1:3" s="53" customFormat="1" x14ac:dyDescent="0.2">
      <c r="A3447" s="66">
        <v>411200</v>
      </c>
      <c r="B3447" s="62" t="s">
        <v>207</v>
      </c>
      <c r="C3447" s="63">
        <v>2600</v>
      </c>
    </row>
    <row r="3448" spans="1:3" s="65" customFormat="1" ht="19.5" x14ac:dyDescent="0.2">
      <c r="A3448" s="67">
        <v>412000</v>
      </c>
      <c r="B3448" s="64" t="s">
        <v>199</v>
      </c>
      <c r="C3448" s="106">
        <f>SUM(C3449:C3452)</f>
        <v>147600</v>
      </c>
    </row>
    <row r="3449" spans="1:3" s="53" customFormat="1" x14ac:dyDescent="0.2">
      <c r="A3449" s="21">
        <v>412200</v>
      </c>
      <c r="B3449" s="62" t="s">
        <v>208</v>
      </c>
      <c r="C3449" s="63">
        <v>4800</v>
      </c>
    </row>
    <row r="3450" spans="1:3" s="53" customFormat="1" x14ac:dyDescent="0.2">
      <c r="A3450" s="21">
        <v>412300</v>
      </c>
      <c r="B3450" s="62" t="s">
        <v>88</v>
      </c>
      <c r="C3450" s="63">
        <v>0</v>
      </c>
    </row>
    <row r="3451" spans="1:3" s="53" customFormat="1" x14ac:dyDescent="0.2">
      <c r="A3451" s="66">
        <v>412900</v>
      </c>
      <c r="B3451" s="62" t="s">
        <v>287</v>
      </c>
      <c r="C3451" s="63">
        <v>141800</v>
      </c>
    </row>
    <row r="3452" spans="1:3" s="53" customFormat="1" x14ac:dyDescent="0.2">
      <c r="A3452" s="66">
        <v>412900</v>
      </c>
      <c r="B3452" s="62" t="s">
        <v>306</v>
      </c>
      <c r="C3452" s="63">
        <v>1000</v>
      </c>
    </row>
    <row r="3453" spans="1:3" s="53" customFormat="1" ht="19.5" x14ac:dyDescent="0.2">
      <c r="A3453" s="67">
        <v>630000</v>
      </c>
      <c r="B3453" s="64" t="s">
        <v>184</v>
      </c>
      <c r="C3453" s="106">
        <f t="shared" ref="C3453:C3454" si="468">C3454</f>
        <v>8500</v>
      </c>
    </row>
    <row r="3454" spans="1:3" s="53" customFormat="1" ht="19.5" x14ac:dyDescent="0.2">
      <c r="A3454" s="67">
        <v>638000</v>
      </c>
      <c r="B3454" s="64" t="s">
        <v>121</v>
      </c>
      <c r="C3454" s="106">
        <f t="shared" si="468"/>
        <v>8500</v>
      </c>
    </row>
    <row r="3455" spans="1:3" s="53" customFormat="1" x14ac:dyDescent="0.2">
      <c r="A3455" s="66">
        <v>638100</v>
      </c>
      <c r="B3455" s="62" t="s">
        <v>189</v>
      </c>
      <c r="C3455" s="63">
        <v>8500</v>
      </c>
    </row>
    <row r="3456" spans="1:3" s="128" customFormat="1" x14ac:dyDescent="0.2">
      <c r="A3456" s="113"/>
      <c r="B3456" s="114" t="s">
        <v>222</v>
      </c>
      <c r="C3456" s="115">
        <f>C3444+0+C3453</f>
        <v>725199.99999999977</v>
      </c>
    </row>
    <row r="3457" spans="1:3" s="53" customFormat="1" x14ac:dyDescent="0.2">
      <c r="A3457" s="72"/>
      <c r="B3457" s="55"/>
      <c r="C3457" s="94"/>
    </row>
    <row r="3458" spans="1:3" s="53" customFormat="1" x14ac:dyDescent="0.2">
      <c r="A3458" s="72"/>
      <c r="B3458" s="55"/>
      <c r="C3458" s="94"/>
    </row>
    <row r="3459" spans="1:3" s="53" customFormat="1" ht="19.5" x14ac:dyDescent="0.2">
      <c r="A3459" s="66" t="s">
        <v>662</v>
      </c>
      <c r="B3459" s="64"/>
      <c r="C3459" s="94"/>
    </row>
    <row r="3460" spans="1:3" s="53" customFormat="1" ht="19.5" x14ac:dyDescent="0.2">
      <c r="A3460" s="66" t="s">
        <v>237</v>
      </c>
      <c r="B3460" s="64"/>
      <c r="C3460" s="94"/>
    </row>
    <row r="3461" spans="1:3" s="53" customFormat="1" ht="19.5" x14ac:dyDescent="0.2">
      <c r="A3461" s="66" t="s">
        <v>415</v>
      </c>
      <c r="B3461" s="64"/>
      <c r="C3461" s="94"/>
    </row>
    <row r="3462" spans="1:3" s="53" customFormat="1" ht="19.5" x14ac:dyDescent="0.2">
      <c r="A3462" s="66" t="s">
        <v>514</v>
      </c>
      <c r="B3462" s="64"/>
      <c r="C3462" s="94"/>
    </row>
    <row r="3463" spans="1:3" s="53" customFormat="1" x14ac:dyDescent="0.2">
      <c r="A3463" s="66"/>
      <c r="B3463" s="57"/>
      <c r="C3463" s="94"/>
    </row>
    <row r="3464" spans="1:3" s="65" customFormat="1" ht="19.5" x14ac:dyDescent="0.2">
      <c r="A3464" s="67">
        <v>410000</v>
      </c>
      <c r="B3464" s="59" t="s">
        <v>83</v>
      </c>
      <c r="C3464" s="106">
        <f>C3465+C3468</f>
        <v>371000</v>
      </c>
    </row>
    <row r="3465" spans="1:3" s="65" customFormat="1" ht="19.5" x14ac:dyDescent="0.2">
      <c r="A3465" s="67">
        <v>411000</v>
      </c>
      <c r="B3465" s="59" t="s">
        <v>194</v>
      </c>
      <c r="C3465" s="106">
        <f>SUM(C3466:C3467)</f>
        <v>284400</v>
      </c>
    </row>
    <row r="3466" spans="1:3" s="53" customFormat="1" x14ac:dyDescent="0.2">
      <c r="A3466" s="66">
        <v>411100</v>
      </c>
      <c r="B3466" s="62" t="s">
        <v>84</v>
      </c>
      <c r="C3466" s="63">
        <v>280400</v>
      </c>
    </row>
    <row r="3467" spans="1:3" s="53" customFormat="1" x14ac:dyDescent="0.2">
      <c r="A3467" s="66">
        <v>411200</v>
      </c>
      <c r="B3467" s="62" t="s">
        <v>207</v>
      </c>
      <c r="C3467" s="63">
        <v>4000</v>
      </c>
    </row>
    <row r="3468" spans="1:3" s="65" customFormat="1" ht="19.5" x14ac:dyDescent="0.2">
      <c r="A3468" s="67">
        <v>412000</v>
      </c>
      <c r="B3468" s="64" t="s">
        <v>199</v>
      </c>
      <c r="C3468" s="106">
        <f>SUM(C3469:C3475)</f>
        <v>86600</v>
      </c>
    </row>
    <row r="3469" spans="1:3" s="53" customFormat="1" x14ac:dyDescent="0.2">
      <c r="A3469" s="66">
        <v>412200</v>
      </c>
      <c r="B3469" s="62" t="s">
        <v>208</v>
      </c>
      <c r="C3469" s="63">
        <v>13000</v>
      </c>
    </row>
    <row r="3470" spans="1:3" s="53" customFormat="1" x14ac:dyDescent="0.2">
      <c r="A3470" s="66">
        <v>412300</v>
      </c>
      <c r="B3470" s="62" t="s">
        <v>88</v>
      </c>
      <c r="C3470" s="63">
        <v>1500</v>
      </c>
    </row>
    <row r="3471" spans="1:3" s="53" customFormat="1" x14ac:dyDescent="0.2">
      <c r="A3471" s="66">
        <v>412500</v>
      </c>
      <c r="B3471" s="62" t="s">
        <v>90</v>
      </c>
      <c r="C3471" s="63">
        <v>600</v>
      </c>
    </row>
    <row r="3472" spans="1:3" s="53" customFormat="1" x14ac:dyDescent="0.2">
      <c r="A3472" s="66">
        <v>412600</v>
      </c>
      <c r="B3472" s="62" t="s">
        <v>209</v>
      </c>
      <c r="C3472" s="63">
        <v>1500</v>
      </c>
    </row>
    <row r="3473" spans="1:3" s="53" customFormat="1" x14ac:dyDescent="0.2">
      <c r="A3473" s="66">
        <v>412700</v>
      </c>
      <c r="B3473" s="62" t="s">
        <v>196</v>
      </c>
      <c r="C3473" s="63">
        <v>6500</v>
      </c>
    </row>
    <row r="3474" spans="1:3" s="53" customFormat="1" x14ac:dyDescent="0.2">
      <c r="A3474" s="66">
        <v>412900</v>
      </c>
      <c r="B3474" s="100" t="s">
        <v>287</v>
      </c>
      <c r="C3474" s="63">
        <v>63000</v>
      </c>
    </row>
    <row r="3475" spans="1:3" s="53" customFormat="1" x14ac:dyDescent="0.2">
      <c r="A3475" s="66">
        <v>412900</v>
      </c>
      <c r="B3475" s="100" t="s">
        <v>305</v>
      </c>
      <c r="C3475" s="63">
        <v>500</v>
      </c>
    </row>
    <row r="3476" spans="1:3" s="128" customFormat="1" x14ac:dyDescent="0.2">
      <c r="A3476" s="113"/>
      <c r="B3476" s="114" t="s">
        <v>222</v>
      </c>
      <c r="C3476" s="115">
        <f>C3464</f>
        <v>371000</v>
      </c>
    </row>
    <row r="3477" spans="1:3" s="53" customFormat="1" x14ac:dyDescent="0.2">
      <c r="A3477" s="72"/>
      <c r="B3477" s="55"/>
      <c r="C3477" s="94"/>
    </row>
    <row r="3478" spans="1:3" s="53" customFormat="1" x14ac:dyDescent="0.2">
      <c r="A3478" s="72"/>
      <c r="B3478" s="55"/>
      <c r="C3478" s="94"/>
    </row>
    <row r="3479" spans="1:3" s="53" customFormat="1" ht="19.5" x14ac:dyDescent="0.2">
      <c r="A3479" s="66" t="s">
        <v>663</v>
      </c>
      <c r="B3479" s="64"/>
      <c r="C3479" s="94"/>
    </row>
    <row r="3480" spans="1:3" s="53" customFormat="1" ht="19.5" x14ac:dyDescent="0.2">
      <c r="A3480" s="66" t="s">
        <v>237</v>
      </c>
      <c r="B3480" s="64"/>
      <c r="C3480" s="94"/>
    </row>
    <row r="3481" spans="1:3" s="53" customFormat="1" ht="19.5" x14ac:dyDescent="0.2">
      <c r="A3481" s="66" t="s">
        <v>368</v>
      </c>
      <c r="B3481" s="64"/>
      <c r="C3481" s="94"/>
    </row>
    <row r="3482" spans="1:3" s="53" customFormat="1" ht="19.5" x14ac:dyDescent="0.2">
      <c r="A3482" s="66" t="s">
        <v>664</v>
      </c>
      <c r="B3482" s="64"/>
      <c r="C3482" s="94"/>
    </row>
    <row r="3483" spans="1:3" s="53" customFormat="1" x14ac:dyDescent="0.2">
      <c r="A3483" s="66"/>
      <c r="B3483" s="57"/>
      <c r="C3483" s="94"/>
    </row>
    <row r="3484" spans="1:3" s="65" customFormat="1" ht="19.5" x14ac:dyDescent="0.2">
      <c r="A3484" s="67">
        <v>410000</v>
      </c>
      <c r="B3484" s="59" t="s">
        <v>83</v>
      </c>
      <c r="C3484" s="106">
        <f t="shared" ref="C3484" si="469">C3485+C3490</f>
        <v>4073500</v>
      </c>
    </row>
    <row r="3485" spans="1:3" s="65" customFormat="1" ht="19.5" x14ac:dyDescent="0.2">
      <c r="A3485" s="67">
        <v>411000</v>
      </c>
      <c r="B3485" s="59" t="s">
        <v>194</v>
      </c>
      <c r="C3485" s="106">
        <f t="shared" ref="C3485" si="470">SUM(C3486:C3489)</f>
        <v>4065000</v>
      </c>
    </row>
    <row r="3486" spans="1:3" s="53" customFormat="1" x14ac:dyDescent="0.2">
      <c r="A3486" s="66">
        <v>411100</v>
      </c>
      <c r="B3486" s="62" t="s">
        <v>84</v>
      </c>
      <c r="C3486" s="63">
        <v>3850000</v>
      </c>
    </row>
    <row r="3487" spans="1:3" s="53" customFormat="1" x14ac:dyDescent="0.2">
      <c r="A3487" s="66">
        <v>411200</v>
      </c>
      <c r="B3487" s="62" t="s">
        <v>207</v>
      </c>
      <c r="C3487" s="63">
        <v>59999.999999999993</v>
      </c>
    </row>
    <row r="3488" spans="1:3" s="53" customFormat="1" ht="37.5" x14ac:dyDescent="0.2">
      <c r="A3488" s="66">
        <v>411300</v>
      </c>
      <c r="B3488" s="62" t="s">
        <v>85</v>
      </c>
      <c r="C3488" s="63">
        <v>95000</v>
      </c>
    </row>
    <row r="3489" spans="1:3" s="53" customFormat="1" x14ac:dyDescent="0.2">
      <c r="A3489" s="66">
        <v>411400</v>
      </c>
      <c r="B3489" s="62" t="s">
        <v>86</v>
      </c>
      <c r="C3489" s="63">
        <v>60000</v>
      </c>
    </row>
    <row r="3490" spans="1:3" s="65" customFormat="1" ht="19.5" x14ac:dyDescent="0.2">
      <c r="A3490" s="67">
        <v>412000</v>
      </c>
      <c r="B3490" s="64" t="s">
        <v>199</v>
      </c>
      <c r="C3490" s="106">
        <f t="shared" ref="C3490" si="471">SUM(C3491:C3491)</f>
        <v>8500</v>
      </c>
    </row>
    <row r="3491" spans="1:3" s="53" customFormat="1" x14ac:dyDescent="0.2">
      <c r="A3491" s="66">
        <v>412900</v>
      </c>
      <c r="B3491" s="62" t="s">
        <v>306</v>
      </c>
      <c r="C3491" s="63">
        <v>8500</v>
      </c>
    </row>
    <row r="3492" spans="1:3" s="65" customFormat="1" ht="19.5" x14ac:dyDescent="0.2">
      <c r="A3492" s="67">
        <v>630000</v>
      </c>
      <c r="B3492" s="64" t="s">
        <v>184</v>
      </c>
      <c r="C3492" s="106">
        <f t="shared" ref="C3492" si="472">C3493</f>
        <v>77000</v>
      </c>
    </row>
    <row r="3493" spans="1:3" s="65" customFormat="1" ht="19.5" x14ac:dyDescent="0.2">
      <c r="A3493" s="67">
        <v>638000</v>
      </c>
      <c r="B3493" s="64" t="s">
        <v>121</v>
      </c>
      <c r="C3493" s="106">
        <f t="shared" ref="C3493" si="473">C3494</f>
        <v>77000</v>
      </c>
    </row>
    <row r="3494" spans="1:3" s="53" customFormat="1" x14ac:dyDescent="0.2">
      <c r="A3494" s="66">
        <v>638100</v>
      </c>
      <c r="B3494" s="62" t="s">
        <v>189</v>
      </c>
      <c r="C3494" s="63">
        <v>77000</v>
      </c>
    </row>
    <row r="3495" spans="1:3" s="128" customFormat="1" x14ac:dyDescent="0.2">
      <c r="A3495" s="113"/>
      <c r="B3495" s="114" t="s">
        <v>222</v>
      </c>
      <c r="C3495" s="115">
        <f>C3484+0+C3492</f>
        <v>4150500</v>
      </c>
    </row>
    <row r="3496" spans="1:3" s="53" customFormat="1" x14ac:dyDescent="0.2">
      <c r="A3496" s="72"/>
      <c r="B3496" s="55"/>
      <c r="C3496" s="94"/>
    </row>
    <row r="3497" spans="1:3" s="53" customFormat="1" x14ac:dyDescent="0.2">
      <c r="A3497" s="70"/>
      <c r="B3497" s="55"/>
      <c r="C3497" s="105"/>
    </row>
    <row r="3498" spans="1:3" s="53" customFormat="1" ht="19.5" x14ac:dyDescent="0.2">
      <c r="A3498" s="66" t="s">
        <v>665</v>
      </c>
      <c r="B3498" s="64"/>
      <c r="C3498" s="105"/>
    </row>
    <row r="3499" spans="1:3" s="53" customFormat="1" ht="19.5" x14ac:dyDescent="0.2">
      <c r="A3499" s="66" t="s">
        <v>240</v>
      </c>
      <c r="B3499" s="64"/>
      <c r="C3499" s="105"/>
    </row>
    <row r="3500" spans="1:3" s="53" customFormat="1" ht="19.5" x14ac:dyDescent="0.2">
      <c r="A3500" s="66" t="s">
        <v>359</v>
      </c>
      <c r="B3500" s="64"/>
      <c r="C3500" s="105"/>
    </row>
    <row r="3501" spans="1:3" s="53" customFormat="1" ht="19.5" x14ac:dyDescent="0.2">
      <c r="A3501" s="66" t="s">
        <v>514</v>
      </c>
      <c r="B3501" s="64"/>
      <c r="C3501" s="105"/>
    </row>
    <row r="3502" spans="1:3" s="53" customFormat="1" x14ac:dyDescent="0.2">
      <c r="A3502" s="66"/>
      <c r="B3502" s="57"/>
      <c r="C3502" s="94"/>
    </row>
    <row r="3503" spans="1:3" s="53" customFormat="1" ht="19.5" x14ac:dyDescent="0.2">
      <c r="A3503" s="67">
        <v>410000</v>
      </c>
      <c r="B3503" s="59" t="s">
        <v>83</v>
      </c>
      <c r="C3503" s="106">
        <f>C3504+C3509+C3521+C3523+C3531+0+0</f>
        <v>58146100</v>
      </c>
    </row>
    <row r="3504" spans="1:3" s="53" customFormat="1" ht="19.5" x14ac:dyDescent="0.2">
      <c r="A3504" s="67">
        <v>411000</v>
      </c>
      <c r="B3504" s="59" t="s">
        <v>194</v>
      </c>
      <c r="C3504" s="106">
        <f t="shared" ref="C3504" si="474">SUM(C3505:C3508)</f>
        <v>2201000</v>
      </c>
    </row>
    <row r="3505" spans="1:3" s="53" customFormat="1" x14ac:dyDescent="0.2">
      <c r="A3505" s="66">
        <v>411100</v>
      </c>
      <c r="B3505" s="62" t="s">
        <v>84</v>
      </c>
      <c r="C3505" s="63">
        <v>2010000</v>
      </c>
    </row>
    <row r="3506" spans="1:3" s="53" customFormat="1" x14ac:dyDescent="0.2">
      <c r="A3506" s="66">
        <v>411200</v>
      </c>
      <c r="B3506" s="62" t="s">
        <v>207</v>
      </c>
      <c r="C3506" s="63">
        <v>96000</v>
      </c>
    </row>
    <row r="3507" spans="1:3" s="53" customFormat="1" ht="37.5" x14ac:dyDescent="0.2">
      <c r="A3507" s="66">
        <v>411300</v>
      </c>
      <c r="B3507" s="62" t="s">
        <v>85</v>
      </c>
      <c r="C3507" s="63">
        <v>70000</v>
      </c>
    </row>
    <row r="3508" spans="1:3" s="53" customFormat="1" x14ac:dyDescent="0.2">
      <c r="A3508" s="66">
        <v>411400</v>
      </c>
      <c r="B3508" s="62" t="s">
        <v>86</v>
      </c>
      <c r="C3508" s="63">
        <v>25000</v>
      </c>
    </row>
    <row r="3509" spans="1:3" s="53" customFormat="1" ht="19.5" x14ac:dyDescent="0.2">
      <c r="A3509" s="67">
        <v>412000</v>
      </c>
      <c r="B3509" s="64" t="s">
        <v>199</v>
      </c>
      <c r="C3509" s="106">
        <f t="shared" ref="C3509" si="475">SUM(C3510:C3520)</f>
        <v>526700.00000000012</v>
      </c>
    </row>
    <row r="3510" spans="1:3" s="53" customFormat="1" x14ac:dyDescent="0.2">
      <c r="A3510" s="66">
        <v>412200</v>
      </c>
      <c r="B3510" s="62" t="s">
        <v>208</v>
      </c>
      <c r="C3510" s="63">
        <v>53000</v>
      </c>
    </row>
    <row r="3511" spans="1:3" s="53" customFormat="1" x14ac:dyDescent="0.2">
      <c r="A3511" s="66">
        <v>412300</v>
      </c>
      <c r="B3511" s="62" t="s">
        <v>88</v>
      </c>
      <c r="C3511" s="63">
        <v>38000.000000000044</v>
      </c>
    </row>
    <row r="3512" spans="1:3" s="53" customFormat="1" x14ac:dyDescent="0.2">
      <c r="A3512" s="66">
        <v>412500</v>
      </c>
      <c r="B3512" s="62" t="s">
        <v>90</v>
      </c>
      <c r="C3512" s="63">
        <v>14000</v>
      </c>
    </row>
    <row r="3513" spans="1:3" s="53" customFormat="1" x14ac:dyDescent="0.2">
      <c r="A3513" s="66">
        <v>412600</v>
      </c>
      <c r="B3513" s="62" t="s">
        <v>209</v>
      </c>
      <c r="C3513" s="63">
        <v>25000</v>
      </c>
    </row>
    <row r="3514" spans="1:3" s="53" customFormat="1" x14ac:dyDescent="0.2">
      <c r="A3514" s="66">
        <v>412700</v>
      </c>
      <c r="B3514" s="62" t="s">
        <v>196</v>
      </c>
      <c r="C3514" s="63">
        <v>127000</v>
      </c>
    </row>
    <row r="3515" spans="1:3" s="53" customFormat="1" x14ac:dyDescent="0.2">
      <c r="A3515" s="66">
        <v>412900</v>
      </c>
      <c r="B3515" s="62" t="s">
        <v>515</v>
      </c>
      <c r="C3515" s="63">
        <v>500</v>
      </c>
    </row>
    <row r="3516" spans="1:3" s="53" customFormat="1" x14ac:dyDescent="0.2">
      <c r="A3516" s="66">
        <v>412900</v>
      </c>
      <c r="B3516" s="62" t="s">
        <v>287</v>
      </c>
      <c r="C3516" s="63">
        <v>193200</v>
      </c>
    </row>
    <row r="3517" spans="1:3" s="53" customFormat="1" x14ac:dyDescent="0.2">
      <c r="A3517" s="66">
        <v>412900</v>
      </c>
      <c r="B3517" s="100" t="s">
        <v>304</v>
      </c>
      <c r="C3517" s="63">
        <v>4000</v>
      </c>
    </row>
    <row r="3518" spans="1:3" s="53" customFormat="1" x14ac:dyDescent="0.2">
      <c r="A3518" s="66">
        <v>412900</v>
      </c>
      <c r="B3518" s="100" t="s">
        <v>306</v>
      </c>
      <c r="C3518" s="63">
        <v>5000</v>
      </c>
    </row>
    <row r="3519" spans="1:3" s="53" customFormat="1" x14ac:dyDescent="0.2">
      <c r="A3519" s="66">
        <v>412900</v>
      </c>
      <c r="B3519" s="100" t="s">
        <v>416</v>
      </c>
      <c r="C3519" s="63">
        <v>50000</v>
      </c>
    </row>
    <row r="3520" spans="1:3" s="53" customFormat="1" x14ac:dyDescent="0.2">
      <c r="A3520" s="66">
        <v>412900</v>
      </c>
      <c r="B3520" s="62" t="s">
        <v>289</v>
      </c>
      <c r="C3520" s="63">
        <v>17000.000000000004</v>
      </c>
    </row>
    <row r="3521" spans="1:3" s="53" customFormat="1" ht="19.5" x14ac:dyDescent="0.2">
      <c r="A3521" s="67">
        <v>414000</v>
      </c>
      <c r="B3521" s="64" t="s">
        <v>100</v>
      </c>
      <c r="C3521" s="106">
        <f>SUM(C3522:C3522)</f>
        <v>1400000</v>
      </c>
    </row>
    <row r="3522" spans="1:3" s="53" customFormat="1" x14ac:dyDescent="0.2">
      <c r="A3522" s="66">
        <v>414100</v>
      </c>
      <c r="B3522" s="62" t="s">
        <v>417</v>
      </c>
      <c r="C3522" s="63">
        <v>1400000</v>
      </c>
    </row>
    <row r="3523" spans="1:3" s="65" customFormat="1" ht="19.5" x14ac:dyDescent="0.2">
      <c r="A3523" s="67">
        <v>415000</v>
      </c>
      <c r="B3523" s="58" t="s">
        <v>48</v>
      </c>
      <c r="C3523" s="106">
        <f>SUM(C3524:C3530)</f>
        <v>49855400</v>
      </c>
    </row>
    <row r="3524" spans="1:3" s="53" customFormat="1" x14ac:dyDescent="0.2">
      <c r="A3524" s="21">
        <v>415200</v>
      </c>
      <c r="B3524" s="62" t="s">
        <v>256</v>
      </c>
      <c r="C3524" s="63">
        <v>2033400</v>
      </c>
    </row>
    <row r="3525" spans="1:3" s="53" customFormat="1" x14ac:dyDescent="0.2">
      <c r="A3525" s="66">
        <v>415200</v>
      </c>
      <c r="B3525" s="62" t="s">
        <v>418</v>
      </c>
      <c r="C3525" s="63">
        <v>30000</v>
      </c>
    </row>
    <row r="3526" spans="1:3" s="53" customFormat="1" x14ac:dyDescent="0.2">
      <c r="A3526" s="66">
        <v>415200</v>
      </c>
      <c r="B3526" s="62" t="s">
        <v>666</v>
      </c>
      <c r="C3526" s="63">
        <v>49999.999999999993</v>
      </c>
    </row>
    <row r="3527" spans="1:3" s="53" customFormat="1" x14ac:dyDescent="0.2">
      <c r="A3527" s="66">
        <v>415200</v>
      </c>
      <c r="B3527" s="62" t="s">
        <v>419</v>
      </c>
      <c r="C3527" s="63">
        <v>830000</v>
      </c>
    </row>
    <row r="3528" spans="1:3" s="53" customFormat="1" x14ac:dyDescent="0.2">
      <c r="A3528" s="66">
        <v>415200</v>
      </c>
      <c r="B3528" s="62" t="s">
        <v>255</v>
      </c>
      <c r="C3528" s="63">
        <v>231500</v>
      </c>
    </row>
    <row r="3529" spans="1:3" s="53" customFormat="1" x14ac:dyDescent="0.2">
      <c r="A3529" s="66">
        <v>415200</v>
      </c>
      <c r="B3529" s="62" t="s">
        <v>420</v>
      </c>
      <c r="C3529" s="63">
        <v>3000000</v>
      </c>
    </row>
    <row r="3530" spans="1:3" s="53" customFormat="1" x14ac:dyDescent="0.2">
      <c r="A3530" s="66">
        <v>415200</v>
      </c>
      <c r="B3530" s="62" t="s">
        <v>251</v>
      </c>
      <c r="C3530" s="63">
        <v>43680500</v>
      </c>
    </row>
    <row r="3531" spans="1:3" s="65" customFormat="1" ht="19.5" x14ac:dyDescent="0.2">
      <c r="A3531" s="67">
        <v>416000</v>
      </c>
      <c r="B3531" s="64" t="s">
        <v>201</v>
      </c>
      <c r="C3531" s="106">
        <f t="shared" ref="C3531" si="476">SUM(C3532:C3532)</f>
        <v>4163000</v>
      </c>
    </row>
    <row r="3532" spans="1:3" s="53" customFormat="1" x14ac:dyDescent="0.2">
      <c r="A3532" s="66">
        <v>416300</v>
      </c>
      <c r="B3532" s="62" t="s">
        <v>421</v>
      </c>
      <c r="C3532" s="63">
        <v>4163000</v>
      </c>
    </row>
    <row r="3533" spans="1:3" s="65" customFormat="1" ht="19.5" x14ac:dyDescent="0.2">
      <c r="A3533" s="67">
        <v>480000</v>
      </c>
      <c r="B3533" s="64" t="s">
        <v>142</v>
      </c>
      <c r="C3533" s="106">
        <f>C3534+C3544</f>
        <v>187633300</v>
      </c>
    </row>
    <row r="3534" spans="1:3" s="53" customFormat="1" ht="19.5" x14ac:dyDescent="0.2">
      <c r="A3534" s="67">
        <v>487000</v>
      </c>
      <c r="B3534" s="64" t="s">
        <v>193</v>
      </c>
      <c r="C3534" s="106">
        <f>SUM(C3535:C3543)</f>
        <v>186333300</v>
      </c>
    </row>
    <row r="3535" spans="1:3" s="53" customFormat="1" x14ac:dyDescent="0.2">
      <c r="A3535" s="66">
        <v>487300</v>
      </c>
      <c r="B3535" s="62" t="s">
        <v>667</v>
      </c>
      <c r="C3535" s="63">
        <v>27500000</v>
      </c>
    </row>
    <row r="3536" spans="1:3" s="53" customFormat="1" x14ac:dyDescent="0.2">
      <c r="A3536" s="66">
        <v>487300</v>
      </c>
      <c r="B3536" s="62" t="s">
        <v>668</v>
      </c>
      <c r="C3536" s="63">
        <v>10000000</v>
      </c>
    </row>
    <row r="3537" spans="1:3" s="53" customFormat="1" x14ac:dyDescent="0.2">
      <c r="A3537" s="21">
        <v>487400</v>
      </c>
      <c r="B3537" s="62" t="s">
        <v>669</v>
      </c>
      <c r="C3537" s="63">
        <v>1200300</v>
      </c>
    </row>
    <row r="3538" spans="1:3" s="53" customFormat="1" x14ac:dyDescent="0.2">
      <c r="A3538" s="21">
        <v>487400</v>
      </c>
      <c r="B3538" s="62" t="s">
        <v>279</v>
      </c>
      <c r="C3538" s="63">
        <v>800000</v>
      </c>
    </row>
    <row r="3539" spans="1:3" s="53" customFormat="1" x14ac:dyDescent="0.2">
      <c r="A3539" s="21">
        <v>487400</v>
      </c>
      <c r="B3539" s="62" t="s">
        <v>280</v>
      </c>
      <c r="C3539" s="63">
        <v>106500000</v>
      </c>
    </row>
    <row r="3540" spans="1:3" s="53" customFormat="1" x14ac:dyDescent="0.2">
      <c r="A3540" s="21">
        <v>487400</v>
      </c>
      <c r="B3540" s="62" t="s">
        <v>422</v>
      </c>
      <c r="C3540" s="63">
        <v>9040000</v>
      </c>
    </row>
    <row r="3541" spans="1:3" s="53" customFormat="1" ht="37.5" x14ac:dyDescent="0.2">
      <c r="A3541" s="21">
        <v>487400</v>
      </c>
      <c r="B3541" s="62" t="s">
        <v>493</v>
      </c>
      <c r="C3541" s="63">
        <v>460000</v>
      </c>
    </row>
    <row r="3542" spans="1:3" s="53" customFormat="1" x14ac:dyDescent="0.2">
      <c r="A3542" s="21">
        <v>487400</v>
      </c>
      <c r="B3542" s="62" t="s">
        <v>670</v>
      </c>
      <c r="C3542" s="63">
        <v>30833000</v>
      </c>
    </row>
    <row r="3543" spans="1:3" s="53" customFormat="1" x14ac:dyDescent="0.2">
      <c r="A3543" s="21">
        <v>487900</v>
      </c>
      <c r="B3543" s="62" t="s">
        <v>145</v>
      </c>
      <c r="C3543" s="63">
        <v>0</v>
      </c>
    </row>
    <row r="3544" spans="1:3" s="53" customFormat="1" ht="19.5" x14ac:dyDescent="0.2">
      <c r="A3544" s="67">
        <v>488000</v>
      </c>
      <c r="B3544" s="64" t="s">
        <v>99</v>
      </c>
      <c r="C3544" s="106">
        <f>0+C3545+0</f>
        <v>1300000</v>
      </c>
    </row>
    <row r="3545" spans="1:3" s="53" customFormat="1" x14ac:dyDescent="0.2">
      <c r="A3545" s="66">
        <v>488100</v>
      </c>
      <c r="B3545" s="62" t="s">
        <v>99</v>
      </c>
      <c r="C3545" s="63">
        <v>1300000</v>
      </c>
    </row>
    <row r="3546" spans="1:3" s="53" customFormat="1" ht="19.5" x14ac:dyDescent="0.2">
      <c r="A3546" s="67">
        <v>510000</v>
      </c>
      <c r="B3546" s="64" t="s">
        <v>146</v>
      </c>
      <c r="C3546" s="106">
        <f t="shared" ref="C3546" si="477">C3547+C3550</f>
        <v>62041500</v>
      </c>
    </row>
    <row r="3547" spans="1:3" s="53" customFormat="1" ht="19.5" x14ac:dyDescent="0.2">
      <c r="A3547" s="67">
        <v>511000</v>
      </c>
      <c r="B3547" s="64" t="s">
        <v>147</v>
      </c>
      <c r="C3547" s="106">
        <f t="shared" ref="C3547" si="478">SUM(C3548:C3549)</f>
        <v>62034500</v>
      </c>
    </row>
    <row r="3548" spans="1:3" s="53" customFormat="1" x14ac:dyDescent="0.2">
      <c r="A3548" s="21">
        <v>511100</v>
      </c>
      <c r="B3548" s="62" t="s">
        <v>148</v>
      </c>
      <c r="C3548" s="63">
        <v>62029500</v>
      </c>
    </row>
    <row r="3549" spans="1:3" s="53" customFormat="1" x14ac:dyDescent="0.2">
      <c r="A3549" s="66">
        <v>511300</v>
      </c>
      <c r="B3549" s="62" t="s">
        <v>150</v>
      </c>
      <c r="C3549" s="63">
        <v>5000</v>
      </c>
    </row>
    <row r="3550" spans="1:3" s="65" customFormat="1" ht="19.5" x14ac:dyDescent="0.2">
      <c r="A3550" s="67">
        <v>516000</v>
      </c>
      <c r="B3550" s="64" t="s">
        <v>157</v>
      </c>
      <c r="C3550" s="106">
        <f t="shared" ref="C3550" si="479">C3551</f>
        <v>7000</v>
      </c>
    </row>
    <row r="3551" spans="1:3" s="53" customFormat="1" x14ac:dyDescent="0.2">
      <c r="A3551" s="66">
        <v>516100</v>
      </c>
      <c r="B3551" s="62" t="s">
        <v>157</v>
      </c>
      <c r="C3551" s="63">
        <v>7000</v>
      </c>
    </row>
    <row r="3552" spans="1:3" s="65" customFormat="1" ht="19.5" x14ac:dyDescent="0.2">
      <c r="A3552" s="67">
        <v>630000</v>
      </c>
      <c r="B3552" s="64" t="s">
        <v>184</v>
      </c>
      <c r="C3552" s="106">
        <f>C3553+C3555</f>
        <v>155000</v>
      </c>
    </row>
    <row r="3553" spans="1:3" s="65" customFormat="1" ht="19.5" x14ac:dyDescent="0.2">
      <c r="A3553" s="67">
        <v>631000</v>
      </c>
      <c r="B3553" s="64" t="s">
        <v>120</v>
      </c>
      <c r="C3553" s="106">
        <f>SUM(C3554:C3554)</f>
        <v>35000</v>
      </c>
    </row>
    <row r="3554" spans="1:3" s="53" customFormat="1" x14ac:dyDescent="0.2">
      <c r="A3554" s="66">
        <v>631100</v>
      </c>
      <c r="B3554" s="62" t="s">
        <v>186</v>
      </c>
      <c r="C3554" s="63">
        <v>35000</v>
      </c>
    </row>
    <row r="3555" spans="1:3" s="65" customFormat="1" ht="19.5" x14ac:dyDescent="0.2">
      <c r="A3555" s="67">
        <v>638000</v>
      </c>
      <c r="B3555" s="64" t="s">
        <v>121</v>
      </c>
      <c r="C3555" s="106">
        <f t="shared" ref="C3555" si="480">C3556</f>
        <v>120000</v>
      </c>
    </row>
    <row r="3556" spans="1:3" s="53" customFormat="1" x14ac:dyDescent="0.2">
      <c r="A3556" s="66">
        <v>638100</v>
      </c>
      <c r="B3556" s="62" t="s">
        <v>189</v>
      </c>
      <c r="C3556" s="63">
        <v>120000</v>
      </c>
    </row>
    <row r="3557" spans="1:3" s="53" customFormat="1" x14ac:dyDescent="0.2">
      <c r="A3557" s="108"/>
      <c r="B3557" s="102" t="s">
        <v>222</v>
      </c>
      <c r="C3557" s="107">
        <f>C3503+C3533+C3546+C3552+0</f>
        <v>307975900</v>
      </c>
    </row>
    <row r="3558" spans="1:3" s="129" customFormat="1" x14ac:dyDescent="0.2">
      <c r="A3558" s="70"/>
      <c r="B3558" s="57"/>
      <c r="C3558" s="94"/>
    </row>
    <row r="3559" spans="1:3" s="129" customFormat="1" x14ac:dyDescent="0.2">
      <c r="A3559" s="70"/>
      <c r="B3559" s="57"/>
      <c r="C3559" s="94"/>
    </row>
    <row r="3560" spans="1:3" s="129" customFormat="1" x14ac:dyDescent="0.2">
      <c r="A3560" s="66" t="s">
        <v>671</v>
      </c>
      <c r="B3560" s="62"/>
      <c r="C3560" s="94"/>
    </row>
    <row r="3561" spans="1:3" s="129" customFormat="1" x14ac:dyDescent="0.2">
      <c r="A3561" s="66" t="s">
        <v>240</v>
      </c>
      <c r="B3561" s="62"/>
      <c r="C3561" s="94"/>
    </row>
    <row r="3562" spans="1:3" s="129" customFormat="1" x14ac:dyDescent="0.2">
      <c r="A3562" s="66" t="s">
        <v>380</v>
      </c>
      <c r="B3562" s="62"/>
      <c r="C3562" s="94"/>
    </row>
    <row r="3563" spans="1:3" s="129" customFormat="1" x14ac:dyDescent="0.2">
      <c r="A3563" s="66" t="s">
        <v>672</v>
      </c>
      <c r="B3563" s="62"/>
      <c r="C3563" s="94"/>
    </row>
    <row r="3564" spans="1:3" s="129" customFormat="1" x14ac:dyDescent="0.2">
      <c r="A3564" s="70"/>
      <c r="B3564" s="62"/>
      <c r="C3564" s="94"/>
    </row>
    <row r="3565" spans="1:3" s="130" customFormat="1" ht="19.5" x14ac:dyDescent="0.2">
      <c r="A3565" s="67">
        <v>410000</v>
      </c>
      <c r="B3565" s="59" t="s">
        <v>83</v>
      </c>
      <c r="C3565" s="106">
        <f t="shared" ref="C3565" si="481">C3566+C3571</f>
        <v>5165300</v>
      </c>
    </row>
    <row r="3566" spans="1:3" s="130" customFormat="1" ht="19.5" x14ac:dyDescent="0.2">
      <c r="A3566" s="67">
        <v>411000</v>
      </c>
      <c r="B3566" s="59" t="s">
        <v>194</v>
      </c>
      <c r="C3566" s="106">
        <f t="shared" ref="C3566" si="482">SUM(C3567:C3570)</f>
        <v>4343000</v>
      </c>
    </row>
    <row r="3567" spans="1:3" s="129" customFormat="1" x14ac:dyDescent="0.2">
      <c r="A3567" s="66">
        <v>411100</v>
      </c>
      <c r="B3567" s="62" t="s">
        <v>84</v>
      </c>
      <c r="C3567" s="63">
        <v>4100000</v>
      </c>
    </row>
    <row r="3568" spans="1:3" s="129" customFormat="1" x14ac:dyDescent="0.2">
      <c r="A3568" s="66">
        <v>411200</v>
      </c>
      <c r="B3568" s="62" t="s">
        <v>207</v>
      </c>
      <c r="C3568" s="63">
        <v>90000</v>
      </c>
    </row>
    <row r="3569" spans="1:3" s="129" customFormat="1" ht="37.5" x14ac:dyDescent="0.2">
      <c r="A3569" s="66">
        <v>411300</v>
      </c>
      <c r="B3569" s="62" t="s">
        <v>85</v>
      </c>
      <c r="C3569" s="63">
        <v>120000</v>
      </c>
    </row>
    <row r="3570" spans="1:3" s="129" customFormat="1" x14ac:dyDescent="0.2">
      <c r="A3570" s="66">
        <v>411400</v>
      </c>
      <c r="B3570" s="62" t="s">
        <v>86</v>
      </c>
      <c r="C3570" s="63">
        <v>33000</v>
      </c>
    </row>
    <row r="3571" spans="1:3" s="130" customFormat="1" ht="19.5" x14ac:dyDescent="0.2">
      <c r="A3571" s="67">
        <v>412000</v>
      </c>
      <c r="B3571" s="64" t="s">
        <v>199</v>
      </c>
      <c r="C3571" s="106">
        <f t="shared" ref="C3571" si="483">SUM(C3572:C3584)</f>
        <v>822300</v>
      </c>
    </row>
    <row r="3572" spans="1:3" s="129" customFormat="1" x14ac:dyDescent="0.2">
      <c r="A3572" s="21">
        <v>412100</v>
      </c>
      <c r="B3572" s="62" t="s">
        <v>87</v>
      </c>
      <c r="C3572" s="63">
        <v>17800</v>
      </c>
    </row>
    <row r="3573" spans="1:3" s="129" customFormat="1" x14ac:dyDescent="0.2">
      <c r="A3573" s="66">
        <v>412200</v>
      </c>
      <c r="B3573" s="62" t="s">
        <v>208</v>
      </c>
      <c r="C3573" s="63">
        <v>300000</v>
      </c>
    </row>
    <row r="3574" spans="1:3" s="129" customFormat="1" x14ac:dyDescent="0.2">
      <c r="A3574" s="66">
        <v>412300</v>
      </c>
      <c r="B3574" s="62" t="s">
        <v>88</v>
      </c>
      <c r="C3574" s="63">
        <v>80000</v>
      </c>
    </row>
    <row r="3575" spans="1:3" s="129" customFormat="1" x14ac:dyDescent="0.2">
      <c r="A3575" s="66">
        <v>412400</v>
      </c>
      <c r="B3575" s="62" t="s">
        <v>89</v>
      </c>
      <c r="C3575" s="63">
        <v>1500</v>
      </c>
    </row>
    <row r="3576" spans="1:3" s="129" customFormat="1" x14ac:dyDescent="0.2">
      <c r="A3576" s="66">
        <v>412500</v>
      </c>
      <c r="B3576" s="62" t="s">
        <v>90</v>
      </c>
      <c r="C3576" s="63">
        <v>73500</v>
      </c>
    </row>
    <row r="3577" spans="1:3" s="129" customFormat="1" x14ac:dyDescent="0.2">
      <c r="A3577" s="66">
        <v>412600</v>
      </c>
      <c r="B3577" s="62" t="s">
        <v>209</v>
      </c>
      <c r="C3577" s="63">
        <v>9500</v>
      </c>
    </row>
    <row r="3578" spans="1:3" s="129" customFormat="1" x14ac:dyDescent="0.2">
      <c r="A3578" s="66">
        <v>412700</v>
      </c>
      <c r="B3578" s="62" t="s">
        <v>196</v>
      </c>
      <c r="C3578" s="63">
        <v>100000</v>
      </c>
    </row>
    <row r="3579" spans="1:3" s="129" customFormat="1" x14ac:dyDescent="0.2">
      <c r="A3579" s="66">
        <v>412900</v>
      </c>
      <c r="B3579" s="100" t="s">
        <v>515</v>
      </c>
      <c r="C3579" s="63">
        <v>1000</v>
      </c>
    </row>
    <row r="3580" spans="1:3" s="129" customFormat="1" x14ac:dyDescent="0.2">
      <c r="A3580" s="66">
        <v>412900</v>
      </c>
      <c r="B3580" s="100" t="s">
        <v>287</v>
      </c>
      <c r="C3580" s="63">
        <v>49000</v>
      </c>
    </row>
    <row r="3581" spans="1:3" s="129" customFormat="1" x14ac:dyDescent="0.2">
      <c r="A3581" s="66">
        <v>412900</v>
      </c>
      <c r="B3581" s="100" t="s">
        <v>304</v>
      </c>
      <c r="C3581" s="63">
        <v>4000</v>
      </c>
    </row>
    <row r="3582" spans="1:3" s="129" customFormat="1" x14ac:dyDescent="0.2">
      <c r="A3582" s="66">
        <v>412900</v>
      </c>
      <c r="B3582" s="100" t="s">
        <v>305</v>
      </c>
      <c r="C3582" s="63">
        <v>3000</v>
      </c>
    </row>
    <row r="3583" spans="1:3" s="129" customFormat="1" x14ac:dyDescent="0.2">
      <c r="A3583" s="66">
        <v>412900</v>
      </c>
      <c r="B3583" s="100" t="s">
        <v>306</v>
      </c>
      <c r="C3583" s="63">
        <v>9000</v>
      </c>
    </row>
    <row r="3584" spans="1:3" s="129" customFormat="1" x14ac:dyDescent="0.2">
      <c r="A3584" s="66">
        <v>412900</v>
      </c>
      <c r="B3584" s="100" t="s">
        <v>289</v>
      </c>
      <c r="C3584" s="63">
        <v>174000</v>
      </c>
    </row>
    <row r="3585" spans="1:3" s="130" customFormat="1" ht="19.5" x14ac:dyDescent="0.2">
      <c r="A3585" s="67">
        <v>510000</v>
      </c>
      <c r="B3585" s="64" t="s">
        <v>146</v>
      </c>
      <c r="C3585" s="106">
        <f t="shared" ref="C3585" si="484">C3586+C3588</f>
        <v>2446500</v>
      </c>
    </row>
    <row r="3586" spans="1:3" s="130" customFormat="1" ht="19.5" x14ac:dyDescent="0.2">
      <c r="A3586" s="67">
        <v>511000</v>
      </c>
      <c r="B3586" s="64" t="s">
        <v>147</v>
      </c>
      <c r="C3586" s="106">
        <f t="shared" ref="C3586" si="485">C3587</f>
        <v>46500</v>
      </c>
    </row>
    <row r="3587" spans="1:3" s="129" customFormat="1" x14ac:dyDescent="0.2">
      <c r="A3587" s="66">
        <v>511300</v>
      </c>
      <c r="B3587" s="62" t="s">
        <v>150</v>
      </c>
      <c r="C3587" s="63">
        <v>46500</v>
      </c>
    </row>
    <row r="3588" spans="1:3" s="130" customFormat="1" ht="19.5" x14ac:dyDescent="0.2">
      <c r="A3588" s="67">
        <v>516000</v>
      </c>
      <c r="B3588" s="64" t="s">
        <v>157</v>
      </c>
      <c r="C3588" s="106">
        <f t="shared" ref="C3588" si="486">C3589</f>
        <v>2400000</v>
      </c>
    </row>
    <row r="3589" spans="1:3" s="129" customFormat="1" x14ac:dyDescent="0.2">
      <c r="A3589" s="66">
        <v>516100</v>
      </c>
      <c r="B3589" s="62" t="s">
        <v>157</v>
      </c>
      <c r="C3589" s="63">
        <v>2400000</v>
      </c>
    </row>
    <row r="3590" spans="1:3" s="130" customFormat="1" ht="19.5" x14ac:dyDescent="0.2">
      <c r="A3590" s="67">
        <v>630000</v>
      </c>
      <c r="B3590" s="64" t="s">
        <v>184</v>
      </c>
      <c r="C3590" s="106">
        <f t="shared" ref="C3590:C3591" si="487">C3591</f>
        <v>90000</v>
      </c>
    </row>
    <row r="3591" spans="1:3" s="130" customFormat="1" ht="19.5" x14ac:dyDescent="0.2">
      <c r="A3591" s="67">
        <v>638000</v>
      </c>
      <c r="B3591" s="64" t="s">
        <v>121</v>
      </c>
      <c r="C3591" s="106">
        <f t="shared" si="487"/>
        <v>90000</v>
      </c>
    </row>
    <row r="3592" spans="1:3" s="129" customFormat="1" x14ac:dyDescent="0.2">
      <c r="A3592" s="66">
        <v>638100</v>
      </c>
      <c r="B3592" s="62" t="s">
        <v>189</v>
      </c>
      <c r="C3592" s="63">
        <v>90000</v>
      </c>
    </row>
    <row r="3593" spans="1:3" s="131" customFormat="1" x14ac:dyDescent="0.2">
      <c r="A3593" s="125"/>
      <c r="B3593" s="126" t="s">
        <v>222</v>
      </c>
      <c r="C3593" s="124">
        <f t="shared" ref="C3593" si="488">C3565+C3585+C3590</f>
        <v>7701800</v>
      </c>
    </row>
    <row r="3594" spans="1:3" s="129" customFormat="1" x14ac:dyDescent="0.2">
      <c r="A3594" s="70"/>
      <c r="B3594" s="57"/>
      <c r="C3594" s="94"/>
    </row>
    <row r="3595" spans="1:3" s="129" customFormat="1" x14ac:dyDescent="0.2">
      <c r="A3595" s="70"/>
      <c r="B3595" s="57"/>
      <c r="C3595" s="94"/>
    </row>
    <row r="3596" spans="1:3" s="129" customFormat="1" x14ac:dyDescent="0.2">
      <c r="A3596" s="66" t="s">
        <v>673</v>
      </c>
      <c r="B3596" s="62"/>
      <c r="C3596" s="94"/>
    </row>
    <row r="3597" spans="1:3" s="129" customFormat="1" x14ac:dyDescent="0.2">
      <c r="A3597" s="66" t="s">
        <v>240</v>
      </c>
      <c r="B3597" s="62"/>
      <c r="C3597" s="94"/>
    </row>
    <row r="3598" spans="1:3" s="129" customFormat="1" x14ac:dyDescent="0.2">
      <c r="A3598" s="66" t="s">
        <v>381</v>
      </c>
      <c r="B3598" s="62"/>
      <c r="C3598" s="94"/>
    </row>
    <row r="3599" spans="1:3" s="129" customFormat="1" x14ac:dyDescent="0.2">
      <c r="A3599" s="66" t="s">
        <v>514</v>
      </c>
      <c r="B3599" s="62"/>
      <c r="C3599" s="94"/>
    </row>
    <row r="3600" spans="1:3" s="129" customFormat="1" x14ac:dyDescent="0.2">
      <c r="A3600" s="70"/>
      <c r="B3600" s="62"/>
      <c r="C3600" s="94"/>
    </row>
    <row r="3601" spans="1:3" s="130" customFormat="1" ht="19.5" x14ac:dyDescent="0.2">
      <c r="A3601" s="67">
        <v>410000</v>
      </c>
      <c r="B3601" s="59" t="s">
        <v>83</v>
      </c>
      <c r="C3601" s="106">
        <f t="shared" ref="C3601" si="489">C3602+C3607</f>
        <v>1183900</v>
      </c>
    </row>
    <row r="3602" spans="1:3" s="130" customFormat="1" ht="19.5" x14ac:dyDescent="0.2">
      <c r="A3602" s="67">
        <v>411000</v>
      </c>
      <c r="B3602" s="59" t="s">
        <v>194</v>
      </c>
      <c r="C3602" s="106">
        <f t="shared" ref="C3602" si="490">SUM(C3603:C3606)</f>
        <v>729000</v>
      </c>
    </row>
    <row r="3603" spans="1:3" s="129" customFormat="1" x14ac:dyDescent="0.2">
      <c r="A3603" s="66">
        <v>411100</v>
      </c>
      <c r="B3603" s="62" t="s">
        <v>84</v>
      </c>
      <c r="C3603" s="63">
        <v>696200</v>
      </c>
    </row>
    <row r="3604" spans="1:3" s="129" customFormat="1" x14ac:dyDescent="0.2">
      <c r="A3604" s="66">
        <v>411200</v>
      </c>
      <c r="B3604" s="62" t="s">
        <v>207</v>
      </c>
      <c r="C3604" s="63">
        <v>8700</v>
      </c>
    </row>
    <row r="3605" spans="1:3" s="129" customFormat="1" ht="37.5" x14ac:dyDescent="0.2">
      <c r="A3605" s="66">
        <v>411300</v>
      </c>
      <c r="B3605" s="62" t="s">
        <v>85</v>
      </c>
      <c r="C3605" s="63">
        <v>17400</v>
      </c>
    </row>
    <row r="3606" spans="1:3" s="129" customFormat="1" x14ac:dyDescent="0.2">
      <c r="A3606" s="66">
        <v>411400</v>
      </c>
      <c r="B3606" s="62" t="s">
        <v>86</v>
      </c>
      <c r="C3606" s="63">
        <v>6699.9999999999991</v>
      </c>
    </row>
    <row r="3607" spans="1:3" s="130" customFormat="1" ht="19.5" x14ac:dyDescent="0.2">
      <c r="A3607" s="67">
        <v>412000</v>
      </c>
      <c r="B3607" s="64" t="s">
        <v>199</v>
      </c>
      <c r="C3607" s="106">
        <f>SUM(C3608:C3618)</f>
        <v>454900</v>
      </c>
    </row>
    <row r="3608" spans="1:3" s="129" customFormat="1" x14ac:dyDescent="0.2">
      <c r="A3608" s="21">
        <v>412100</v>
      </c>
      <c r="B3608" s="62" t="s">
        <v>87</v>
      </c>
      <c r="C3608" s="63">
        <v>4800</v>
      </c>
    </row>
    <row r="3609" spans="1:3" s="129" customFormat="1" x14ac:dyDescent="0.2">
      <c r="A3609" s="66">
        <v>412200</v>
      </c>
      <c r="B3609" s="62" t="s">
        <v>208</v>
      </c>
      <c r="C3609" s="63">
        <v>34500</v>
      </c>
    </row>
    <row r="3610" spans="1:3" s="129" customFormat="1" x14ac:dyDescent="0.2">
      <c r="A3610" s="66">
        <v>412300</v>
      </c>
      <c r="B3610" s="62" t="s">
        <v>88</v>
      </c>
      <c r="C3610" s="63">
        <v>17300</v>
      </c>
    </row>
    <row r="3611" spans="1:3" s="129" customFormat="1" x14ac:dyDescent="0.2">
      <c r="A3611" s="66">
        <v>412400</v>
      </c>
      <c r="B3611" s="62" t="s">
        <v>89</v>
      </c>
      <c r="C3611" s="63">
        <v>322700</v>
      </c>
    </row>
    <row r="3612" spans="1:3" s="129" customFormat="1" x14ac:dyDescent="0.2">
      <c r="A3612" s="66">
        <v>412500</v>
      </c>
      <c r="B3612" s="62" t="s">
        <v>90</v>
      </c>
      <c r="C3612" s="63">
        <v>10000</v>
      </c>
    </row>
    <row r="3613" spans="1:3" s="129" customFormat="1" x14ac:dyDescent="0.2">
      <c r="A3613" s="66">
        <v>412600</v>
      </c>
      <c r="B3613" s="62" t="s">
        <v>209</v>
      </c>
      <c r="C3613" s="63">
        <v>5100</v>
      </c>
    </row>
    <row r="3614" spans="1:3" s="129" customFormat="1" x14ac:dyDescent="0.2">
      <c r="A3614" s="66">
        <v>412700</v>
      </c>
      <c r="B3614" s="62" t="s">
        <v>196</v>
      </c>
      <c r="C3614" s="63">
        <v>9000</v>
      </c>
    </row>
    <row r="3615" spans="1:3" s="129" customFormat="1" x14ac:dyDescent="0.2">
      <c r="A3615" s="66">
        <v>412900</v>
      </c>
      <c r="B3615" s="100" t="s">
        <v>287</v>
      </c>
      <c r="C3615" s="63">
        <v>50000</v>
      </c>
    </row>
    <row r="3616" spans="1:3" s="129" customFormat="1" x14ac:dyDescent="0.2">
      <c r="A3616" s="66">
        <v>412900</v>
      </c>
      <c r="B3616" s="100" t="s">
        <v>304</v>
      </c>
      <c r="C3616" s="63">
        <v>1000</v>
      </c>
    </row>
    <row r="3617" spans="1:3" s="129" customFormat="1" x14ac:dyDescent="0.2">
      <c r="A3617" s="66">
        <v>412900</v>
      </c>
      <c r="B3617" s="100" t="s">
        <v>305</v>
      </c>
      <c r="C3617" s="63">
        <v>500</v>
      </c>
    </row>
    <row r="3618" spans="1:3" s="129" customFormat="1" x14ac:dyDescent="0.2">
      <c r="A3618" s="66">
        <v>412900</v>
      </c>
      <c r="B3618" s="100" t="s">
        <v>289</v>
      </c>
      <c r="C3618" s="63">
        <v>0</v>
      </c>
    </row>
    <row r="3619" spans="1:3" s="130" customFormat="1" ht="19.5" x14ac:dyDescent="0.2">
      <c r="A3619" s="67">
        <v>510000</v>
      </c>
      <c r="B3619" s="64" t="s">
        <v>146</v>
      </c>
      <c r="C3619" s="106">
        <f t="shared" ref="C3619" si="491">C3620</f>
        <v>30000</v>
      </c>
    </row>
    <row r="3620" spans="1:3" s="130" customFormat="1" ht="19.5" x14ac:dyDescent="0.2">
      <c r="A3620" s="67">
        <v>511000</v>
      </c>
      <c r="B3620" s="64" t="s">
        <v>147</v>
      </c>
      <c r="C3620" s="106">
        <f t="shared" ref="C3620" si="492">C3621</f>
        <v>30000</v>
      </c>
    </row>
    <row r="3621" spans="1:3" s="129" customFormat="1" x14ac:dyDescent="0.2">
      <c r="A3621" s="66">
        <v>511300</v>
      </c>
      <c r="B3621" s="62" t="s">
        <v>150</v>
      </c>
      <c r="C3621" s="63">
        <v>30000</v>
      </c>
    </row>
    <row r="3622" spans="1:3" s="130" customFormat="1" ht="19.5" x14ac:dyDescent="0.2">
      <c r="A3622" s="67">
        <v>630000</v>
      </c>
      <c r="B3622" s="64" t="s">
        <v>184</v>
      </c>
      <c r="C3622" s="106">
        <f t="shared" ref="C3622:C3623" si="493">C3623</f>
        <v>42000</v>
      </c>
    </row>
    <row r="3623" spans="1:3" s="130" customFormat="1" ht="19.5" x14ac:dyDescent="0.2">
      <c r="A3623" s="67">
        <v>638000</v>
      </c>
      <c r="B3623" s="64" t="s">
        <v>121</v>
      </c>
      <c r="C3623" s="106">
        <f t="shared" si="493"/>
        <v>42000</v>
      </c>
    </row>
    <row r="3624" spans="1:3" s="129" customFormat="1" x14ac:dyDescent="0.2">
      <c r="A3624" s="66">
        <v>638100</v>
      </c>
      <c r="B3624" s="62" t="s">
        <v>189</v>
      </c>
      <c r="C3624" s="63">
        <v>42000</v>
      </c>
    </row>
    <row r="3625" spans="1:3" s="131" customFormat="1" x14ac:dyDescent="0.2">
      <c r="A3625" s="125"/>
      <c r="B3625" s="126" t="s">
        <v>222</v>
      </c>
      <c r="C3625" s="124">
        <f>C3601+C3619+C3622</f>
        <v>1255900</v>
      </c>
    </row>
    <row r="3626" spans="1:3" s="129" customFormat="1" x14ac:dyDescent="0.2">
      <c r="A3626" s="70"/>
      <c r="B3626" s="57"/>
      <c r="C3626" s="94"/>
    </row>
    <row r="3627" spans="1:3" s="129" customFormat="1" x14ac:dyDescent="0.2">
      <c r="A3627" s="70"/>
      <c r="B3627" s="57"/>
      <c r="C3627" s="94"/>
    </row>
    <row r="3628" spans="1:3" s="129" customFormat="1" x14ac:dyDescent="0.2">
      <c r="A3628" s="66" t="s">
        <v>674</v>
      </c>
      <c r="B3628" s="62"/>
      <c r="C3628" s="94"/>
    </row>
    <row r="3629" spans="1:3" s="129" customFormat="1" x14ac:dyDescent="0.2">
      <c r="A3629" s="66" t="s">
        <v>240</v>
      </c>
      <c r="B3629" s="62"/>
      <c r="C3629" s="94"/>
    </row>
    <row r="3630" spans="1:3" s="129" customFormat="1" x14ac:dyDescent="0.2">
      <c r="A3630" s="66" t="s">
        <v>383</v>
      </c>
      <c r="B3630" s="62"/>
      <c r="C3630" s="94"/>
    </row>
    <row r="3631" spans="1:3" s="129" customFormat="1" x14ac:dyDescent="0.2">
      <c r="A3631" s="66" t="s">
        <v>514</v>
      </c>
      <c r="B3631" s="62"/>
      <c r="C3631" s="94"/>
    </row>
    <row r="3632" spans="1:3" s="129" customFormat="1" x14ac:dyDescent="0.2">
      <c r="A3632" s="70"/>
      <c r="B3632" s="62"/>
      <c r="C3632" s="94"/>
    </row>
    <row r="3633" spans="1:3" s="130" customFormat="1" ht="19.5" x14ac:dyDescent="0.2">
      <c r="A3633" s="67">
        <v>410000</v>
      </c>
      <c r="B3633" s="59" t="s">
        <v>83</v>
      </c>
      <c r="C3633" s="106">
        <f t="shared" ref="C3633" si="494">C3634+C3639+C3654+C3652</f>
        <v>2148200</v>
      </c>
    </row>
    <row r="3634" spans="1:3" s="130" customFormat="1" ht="19.5" x14ac:dyDescent="0.2">
      <c r="A3634" s="67">
        <v>411000</v>
      </c>
      <c r="B3634" s="59" t="s">
        <v>194</v>
      </c>
      <c r="C3634" s="106">
        <f t="shared" ref="C3634" si="495">SUM(C3635:C3638)</f>
        <v>1848800</v>
      </c>
    </row>
    <row r="3635" spans="1:3" s="129" customFormat="1" x14ac:dyDescent="0.2">
      <c r="A3635" s="66">
        <v>411100</v>
      </c>
      <c r="B3635" s="62" t="s">
        <v>84</v>
      </c>
      <c r="C3635" s="63">
        <v>1720000</v>
      </c>
    </row>
    <row r="3636" spans="1:3" s="129" customFormat="1" x14ac:dyDescent="0.2">
      <c r="A3636" s="66">
        <v>411200</v>
      </c>
      <c r="B3636" s="62" t="s">
        <v>207</v>
      </c>
      <c r="C3636" s="63">
        <v>36900</v>
      </c>
    </row>
    <row r="3637" spans="1:3" s="129" customFormat="1" ht="37.5" x14ac:dyDescent="0.2">
      <c r="A3637" s="66">
        <v>411300</v>
      </c>
      <c r="B3637" s="62" t="s">
        <v>85</v>
      </c>
      <c r="C3637" s="63">
        <v>82500</v>
      </c>
    </row>
    <row r="3638" spans="1:3" s="129" customFormat="1" x14ac:dyDescent="0.2">
      <c r="A3638" s="66">
        <v>411400</v>
      </c>
      <c r="B3638" s="62" t="s">
        <v>86</v>
      </c>
      <c r="C3638" s="63">
        <v>9400</v>
      </c>
    </row>
    <row r="3639" spans="1:3" s="130" customFormat="1" ht="19.5" x14ac:dyDescent="0.2">
      <c r="A3639" s="67">
        <v>412000</v>
      </c>
      <c r="B3639" s="64" t="s">
        <v>199</v>
      </c>
      <c r="C3639" s="106">
        <f t="shared" ref="C3639" si="496">SUM(C3640:C3651)</f>
        <v>289400</v>
      </c>
    </row>
    <row r="3640" spans="1:3" s="129" customFormat="1" x14ac:dyDescent="0.2">
      <c r="A3640" s="21">
        <v>412100</v>
      </c>
      <c r="B3640" s="62" t="s">
        <v>87</v>
      </c>
      <c r="C3640" s="63">
        <v>3000.0000000000009</v>
      </c>
    </row>
    <row r="3641" spans="1:3" s="129" customFormat="1" x14ac:dyDescent="0.2">
      <c r="A3641" s="66">
        <v>412200</v>
      </c>
      <c r="B3641" s="62" t="s">
        <v>208</v>
      </c>
      <c r="C3641" s="63">
        <v>53300</v>
      </c>
    </row>
    <row r="3642" spans="1:3" s="129" customFormat="1" x14ac:dyDescent="0.2">
      <c r="A3642" s="66">
        <v>412300</v>
      </c>
      <c r="B3642" s="62" t="s">
        <v>88</v>
      </c>
      <c r="C3642" s="63">
        <v>35000</v>
      </c>
    </row>
    <row r="3643" spans="1:3" s="129" customFormat="1" x14ac:dyDescent="0.2">
      <c r="A3643" s="66">
        <v>412500</v>
      </c>
      <c r="B3643" s="62" t="s">
        <v>90</v>
      </c>
      <c r="C3643" s="63">
        <v>14000</v>
      </c>
    </row>
    <row r="3644" spans="1:3" s="129" customFormat="1" x14ac:dyDescent="0.2">
      <c r="A3644" s="66">
        <v>412600</v>
      </c>
      <c r="B3644" s="62" t="s">
        <v>209</v>
      </c>
      <c r="C3644" s="63">
        <v>11600</v>
      </c>
    </row>
    <row r="3645" spans="1:3" s="129" customFormat="1" x14ac:dyDescent="0.2">
      <c r="A3645" s="66">
        <v>412700</v>
      </c>
      <c r="B3645" s="62" t="s">
        <v>196</v>
      </c>
      <c r="C3645" s="63">
        <v>123000</v>
      </c>
    </row>
    <row r="3646" spans="1:3" s="129" customFormat="1" x14ac:dyDescent="0.2">
      <c r="A3646" s="66">
        <v>412900</v>
      </c>
      <c r="B3646" s="100" t="s">
        <v>515</v>
      </c>
      <c r="C3646" s="63">
        <v>2000</v>
      </c>
    </row>
    <row r="3647" spans="1:3" s="129" customFormat="1" x14ac:dyDescent="0.2">
      <c r="A3647" s="66">
        <v>412900</v>
      </c>
      <c r="B3647" s="100" t="s">
        <v>287</v>
      </c>
      <c r="C3647" s="63">
        <v>31500</v>
      </c>
    </row>
    <row r="3648" spans="1:3" s="129" customFormat="1" x14ac:dyDescent="0.2">
      <c r="A3648" s="66">
        <v>412900</v>
      </c>
      <c r="B3648" s="100" t="s">
        <v>304</v>
      </c>
      <c r="C3648" s="63">
        <v>2500</v>
      </c>
    </row>
    <row r="3649" spans="1:3" s="129" customFormat="1" x14ac:dyDescent="0.2">
      <c r="A3649" s="66">
        <v>412900</v>
      </c>
      <c r="B3649" s="100" t="s">
        <v>305</v>
      </c>
      <c r="C3649" s="63">
        <v>7500</v>
      </c>
    </row>
    <row r="3650" spans="1:3" s="129" customFormat="1" x14ac:dyDescent="0.2">
      <c r="A3650" s="66">
        <v>412900</v>
      </c>
      <c r="B3650" s="100" t="s">
        <v>306</v>
      </c>
      <c r="C3650" s="63">
        <v>3000</v>
      </c>
    </row>
    <row r="3651" spans="1:3" s="129" customFormat="1" x14ac:dyDescent="0.2">
      <c r="A3651" s="66">
        <v>412900</v>
      </c>
      <c r="B3651" s="100" t="s">
        <v>289</v>
      </c>
      <c r="C3651" s="63">
        <v>2999.9999999999991</v>
      </c>
    </row>
    <row r="3652" spans="1:3" s="130" customFormat="1" ht="19.5" x14ac:dyDescent="0.2">
      <c r="A3652" s="67">
        <v>415000</v>
      </c>
      <c r="B3652" s="58" t="s">
        <v>48</v>
      </c>
      <c r="C3652" s="106">
        <f t="shared" ref="C3652" si="497">C3653</f>
        <v>0</v>
      </c>
    </row>
    <row r="3653" spans="1:3" s="129" customFormat="1" x14ac:dyDescent="0.2">
      <c r="A3653" s="66">
        <v>415200</v>
      </c>
      <c r="B3653" s="62" t="s">
        <v>63</v>
      </c>
      <c r="C3653" s="63">
        <v>0</v>
      </c>
    </row>
    <row r="3654" spans="1:3" s="130" customFormat="1" ht="39" x14ac:dyDescent="0.2">
      <c r="A3654" s="67">
        <v>418000</v>
      </c>
      <c r="B3654" s="64" t="s">
        <v>203</v>
      </c>
      <c r="C3654" s="106">
        <f t="shared" ref="C3654" si="498">C3655</f>
        <v>10000</v>
      </c>
    </row>
    <row r="3655" spans="1:3" s="129" customFormat="1" x14ac:dyDescent="0.2">
      <c r="A3655" s="66">
        <v>418400</v>
      </c>
      <c r="B3655" s="62" t="s">
        <v>141</v>
      </c>
      <c r="C3655" s="63">
        <v>10000</v>
      </c>
    </row>
    <row r="3656" spans="1:3" s="130" customFormat="1" ht="19.5" x14ac:dyDescent="0.2">
      <c r="A3656" s="67">
        <v>480000</v>
      </c>
      <c r="B3656" s="64" t="s">
        <v>142</v>
      </c>
      <c r="C3656" s="106">
        <f t="shared" ref="C3656:C3657" si="499">C3657</f>
        <v>1000</v>
      </c>
    </row>
    <row r="3657" spans="1:3" s="130" customFormat="1" ht="19.5" x14ac:dyDescent="0.2">
      <c r="A3657" s="67">
        <v>488000</v>
      </c>
      <c r="B3657" s="64" t="s">
        <v>99</v>
      </c>
      <c r="C3657" s="106">
        <f t="shared" si="499"/>
        <v>1000</v>
      </c>
    </row>
    <row r="3658" spans="1:3" s="129" customFormat="1" x14ac:dyDescent="0.2">
      <c r="A3658" s="66">
        <v>488100</v>
      </c>
      <c r="B3658" s="62" t="s">
        <v>99</v>
      </c>
      <c r="C3658" s="63">
        <v>1000</v>
      </c>
    </row>
    <row r="3659" spans="1:3" s="130" customFormat="1" ht="19.5" x14ac:dyDescent="0.2">
      <c r="A3659" s="67">
        <v>510000</v>
      </c>
      <c r="B3659" s="64" t="s">
        <v>146</v>
      </c>
      <c r="C3659" s="106">
        <f t="shared" ref="C3659" si="500">C3660+C3662+C3664</f>
        <v>209000</v>
      </c>
    </row>
    <row r="3660" spans="1:3" s="130" customFormat="1" ht="19.5" x14ac:dyDescent="0.2">
      <c r="A3660" s="67">
        <v>511000</v>
      </c>
      <c r="B3660" s="64" t="s">
        <v>147</v>
      </c>
      <c r="C3660" s="106">
        <f t="shared" ref="C3660" si="501">C3661</f>
        <v>40000</v>
      </c>
    </row>
    <row r="3661" spans="1:3" s="129" customFormat="1" x14ac:dyDescent="0.2">
      <c r="A3661" s="66">
        <v>511300</v>
      </c>
      <c r="B3661" s="62" t="s">
        <v>150</v>
      </c>
      <c r="C3661" s="63">
        <v>40000</v>
      </c>
    </row>
    <row r="3662" spans="1:3" s="130" customFormat="1" ht="19.5" x14ac:dyDescent="0.2">
      <c r="A3662" s="67">
        <v>516000</v>
      </c>
      <c r="B3662" s="64" t="s">
        <v>157</v>
      </c>
      <c r="C3662" s="106">
        <f t="shared" ref="C3662" si="502">C3663</f>
        <v>122000</v>
      </c>
    </row>
    <row r="3663" spans="1:3" s="129" customFormat="1" x14ac:dyDescent="0.2">
      <c r="A3663" s="66">
        <v>516100</v>
      </c>
      <c r="B3663" s="62" t="s">
        <v>157</v>
      </c>
      <c r="C3663" s="63">
        <v>122000</v>
      </c>
    </row>
    <row r="3664" spans="1:3" s="130" customFormat="1" ht="19.5" x14ac:dyDescent="0.2">
      <c r="A3664" s="68">
        <v>518000</v>
      </c>
      <c r="B3664" s="64" t="s">
        <v>158</v>
      </c>
      <c r="C3664" s="106">
        <f t="shared" ref="C3664" si="503">C3665</f>
        <v>47000</v>
      </c>
    </row>
    <row r="3665" spans="1:3" s="129" customFormat="1" x14ac:dyDescent="0.2">
      <c r="A3665" s="71">
        <v>518100</v>
      </c>
      <c r="B3665" s="62" t="s">
        <v>158</v>
      </c>
      <c r="C3665" s="63">
        <v>47000</v>
      </c>
    </row>
    <row r="3666" spans="1:3" s="130" customFormat="1" ht="19.5" x14ac:dyDescent="0.2">
      <c r="A3666" s="67">
        <v>630000</v>
      </c>
      <c r="B3666" s="64" t="s">
        <v>184</v>
      </c>
      <c r="C3666" s="106">
        <f t="shared" ref="C3666" si="504">C3669+C3667</f>
        <v>51000</v>
      </c>
    </row>
    <row r="3667" spans="1:3" s="130" customFormat="1" ht="19.5" x14ac:dyDescent="0.2">
      <c r="A3667" s="67">
        <v>631000</v>
      </c>
      <c r="B3667" s="64" t="s">
        <v>120</v>
      </c>
      <c r="C3667" s="106">
        <f t="shared" ref="C3667" si="505">C3668</f>
        <v>1000</v>
      </c>
    </row>
    <row r="3668" spans="1:3" s="129" customFormat="1" x14ac:dyDescent="0.2">
      <c r="A3668" s="66">
        <v>631900</v>
      </c>
      <c r="B3668" s="62" t="s">
        <v>347</v>
      </c>
      <c r="C3668" s="63">
        <v>1000</v>
      </c>
    </row>
    <row r="3669" spans="1:3" s="130" customFormat="1" ht="19.5" x14ac:dyDescent="0.2">
      <c r="A3669" s="67">
        <v>638000</v>
      </c>
      <c r="B3669" s="64" t="s">
        <v>121</v>
      </c>
      <c r="C3669" s="106">
        <f t="shared" ref="C3669" si="506">C3670</f>
        <v>50000</v>
      </c>
    </row>
    <row r="3670" spans="1:3" s="129" customFormat="1" x14ac:dyDescent="0.2">
      <c r="A3670" s="66">
        <v>638100</v>
      </c>
      <c r="B3670" s="62" t="s">
        <v>189</v>
      </c>
      <c r="C3670" s="63">
        <v>50000</v>
      </c>
    </row>
    <row r="3671" spans="1:3" s="129" customFormat="1" x14ac:dyDescent="0.2">
      <c r="A3671" s="108"/>
      <c r="B3671" s="102" t="s">
        <v>222</v>
      </c>
      <c r="C3671" s="107">
        <f t="shared" ref="C3671" si="507">C3633+C3659+C3666+C3656</f>
        <v>2409200</v>
      </c>
    </row>
    <row r="3672" spans="1:3" s="129" customFormat="1" x14ac:dyDescent="0.2">
      <c r="A3672" s="70"/>
      <c r="B3672" s="57"/>
      <c r="C3672" s="94"/>
    </row>
    <row r="3673" spans="1:3" s="129" customFormat="1" x14ac:dyDescent="0.2">
      <c r="A3673" s="70"/>
      <c r="B3673" s="57"/>
      <c r="C3673" s="94"/>
    </row>
    <row r="3674" spans="1:3" s="53" customFormat="1" ht="19.5" x14ac:dyDescent="0.2">
      <c r="A3674" s="66" t="s">
        <v>675</v>
      </c>
      <c r="B3674" s="64"/>
      <c r="C3674" s="105"/>
    </row>
    <row r="3675" spans="1:3" s="53" customFormat="1" ht="19.5" x14ac:dyDescent="0.2">
      <c r="A3675" s="66" t="s">
        <v>241</v>
      </c>
      <c r="B3675" s="64"/>
      <c r="C3675" s="105"/>
    </row>
    <row r="3676" spans="1:3" s="53" customFormat="1" ht="19.5" x14ac:dyDescent="0.2">
      <c r="A3676" s="66" t="s">
        <v>360</v>
      </c>
      <c r="B3676" s="64"/>
      <c r="C3676" s="105"/>
    </row>
    <row r="3677" spans="1:3" s="53" customFormat="1" ht="19.5" x14ac:dyDescent="0.2">
      <c r="A3677" s="66" t="s">
        <v>514</v>
      </c>
      <c r="B3677" s="64"/>
      <c r="C3677" s="105"/>
    </row>
    <row r="3678" spans="1:3" s="53" customFormat="1" x14ac:dyDescent="0.2">
      <c r="A3678" s="66"/>
      <c r="B3678" s="57"/>
      <c r="C3678" s="94"/>
    </row>
    <row r="3679" spans="1:3" s="53" customFormat="1" ht="19.5" x14ac:dyDescent="0.2">
      <c r="A3679" s="67">
        <v>410000</v>
      </c>
      <c r="B3679" s="59" t="s">
        <v>83</v>
      </c>
      <c r="C3679" s="106">
        <f>C3680+C3685+C3698+C3702+0+0+C3704+0</f>
        <v>3690700</v>
      </c>
    </row>
    <row r="3680" spans="1:3" s="53" customFormat="1" ht="19.5" x14ac:dyDescent="0.2">
      <c r="A3680" s="67">
        <v>411000</v>
      </c>
      <c r="B3680" s="59" t="s">
        <v>194</v>
      </c>
      <c r="C3680" s="106">
        <f t="shared" ref="C3680" si="508">SUM(C3681:C3684)</f>
        <v>2058000</v>
      </c>
    </row>
    <row r="3681" spans="1:3" s="53" customFormat="1" x14ac:dyDescent="0.2">
      <c r="A3681" s="66">
        <v>411100</v>
      </c>
      <c r="B3681" s="62" t="s">
        <v>84</v>
      </c>
      <c r="C3681" s="63">
        <v>1920000</v>
      </c>
    </row>
    <row r="3682" spans="1:3" s="53" customFormat="1" x14ac:dyDescent="0.2">
      <c r="A3682" s="66">
        <v>411200</v>
      </c>
      <c r="B3682" s="62" t="s">
        <v>207</v>
      </c>
      <c r="C3682" s="63">
        <v>69000</v>
      </c>
    </row>
    <row r="3683" spans="1:3" s="53" customFormat="1" ht="37.5" x14ac:dyDescent="0.2">
      <c r="A3683" s="66">
        <v>411300</v>
      </c>
      <c r="B3683" s="62" t="s">
        <v>85</v>
      </c>
      <c r="C3683" s="63">
        <v>39000</v>
      </c>
    </row>
    <row r="3684" spans="1:3" s="53" customFormat="1" x14ac:dyDescent="0.2">
      <c r="A3684" s="66">
        <v>411400</v>
      </c>
      <c r="B3684" s="62" t="s">
        <v>86</v>
      </c>
      <c r="C3684" s="63">
        <v>30000</v>
      </c>
    </row>
    <row r="3685" spans="1:3" s="53" customFormat="1" ht="19.5" x14ac:dyDescent="0.2">
      <c r="A3685" s="67">
        <v>412000</v>
      </c>
      <c r="B3685" s="64" t="s">
        <v>199</v>
      </c>
      <c r="C3685" s="106">
        <f t="shared" ref="C3685" si="509">SUM(C3686:C3697)</f>
        <v>609700</v>
      </c>
    </row>
    <row r="3686" spans="1:3" s="53" customFormat="1" x14ac:dyDescent="0.2">
      <c r="A3686" s="66">
        <v>412200</v>
      </c>
      <c r="B3686" s="62" t="s">
        <v>208</v>
      </c>
      <c r="C3686" s="63">
        <v>48000</v>
      </c>
    </row>
    <row r="3687" spans="1:3" s="53" customFormat="1" x14ac:dyDescent="0.2">
      <c r="A3687" s="66">
        <v>412300</v>
      </c>
      <c r="B3687" s="62" t="s">
        <v>88</v>
      </c>
      <c r="C3687" s="63">
        <v>21200</v>
      </c>
    </row>
    <row r="3688" spans="1:3" s="53" customFormat="1" x14ac:dyDescent="0.2">
      <c r="A3688" s="66">
        <v>412500</v>
      </c>
      <c r="B3688" s="62" t="s">
        <v>90</v>
      </c>
      <c r="C3688" s="63">
        <v>26000.000000000004</v>
      </c>
    </row>
    <row r="3689" spans="1:3" s="53" customFormat="1" x14ac:dyDescent="0.2">
      <c r="A3689" s="66">
        <v>412600</v>
      </c>
      <c r="B3689" s="62" t="s">
        <v>209</v>
      </c>
      <c r="C3689" s="63">
        <v>63000</v>
      </c>
    </row>
    <row r="3690" spans="1:3" s="53" customFormat="1" x14ac:dyDescent="0.2">
      <c r="A3690" s="66">
        <v>412700</v>
      </c>
      <c r="B3690" s="62" t="s">
        <v>196</v>
      </c>
      <c r="C3690" s="63">
        <v>80000</v>
      </c>
    </row>
    <row r="3691" spans="1:3" s="53" customFormat="1" x14ac:dyDescent="0.2">
      <c r="A3691" s="66">
        <v>412700</v>
      </c>
      <c r="B3691" s="62" t="s">
        <v>494</v>
      </c>
      <c r="C3691" s="63">
        <v>280000</v>
      </c>
    </row>
    <row r="3692" spans="1:3" s="53" customFormat="1" x14ac:dyDescent="0.2">
      <c r="A3692" s="66">
        <v>412900</v>
      </c>
      <c r="B3692" s="100" t="s">
        <v>515</v>
      </c>
      <c r="C3692" s="63">
        <v>500</v>
      </c>
    </row>
    <row r="3693" spans="1:3" s="53" customFormat="1" x14ac:dyDescent="0.2">
      <c r="A3693" s="66">
        <v>412900</v>
      </c>
      <c r="B3693" s="100" t="s">
        <v>287</v>
      </c>
      <c r="C3693" s="63">
        <v>70000</v>
      </c>
    </row>
    <row r="3694" spans="1:3" s="53" customFormat="1" x14ac:dyDescent="0.2">
      <c r="A3694" s="66">
        <v>412900</v>
      </c>
      <c r="B3694" s="100" t="s">
        <v>304</v>
      </c>
      <c r="C3694" s="63">
        <v>4000</v>
      </c>
    </row>
    <row r="3695" spans="1:3" s="53" customFormat="1" x14ac:dyDescent="0.2">
      <c r="A3695" s="66">
        <v>412900</v>
      </c>
      <c r="B3695" s="100" t="s">
        <v>305</v>
      </c>
      <c r="C3695" s="63">
        <v>5000</v>
      </c>
    </row>
    <row r="3696" spans="1:3" s="53" customFormat="1" x14ac:dyDescent="0.2">
      <c r="A3696" s="66">
        <v>412900</v>
      </c>
      <c r="B3696" s="62" t="s">
        <v>306</v>
      </c>
      <c r="C3696" s="63">
        <v>4000</v>
      </c>
    </row>
    <row r="3697" spans="1:3" s="53" customFormat="1" x14ac:dyDescent="0.2">
      <c r="A3697" s="66">
        <v>412900</v>
      </c>
      <c r="B3697" s="62" t="s">
        <v>289</v>
      </c>
      <c r="C3697" s="63">
        <v>8000</v>
      </c>
    </row>
    <row r="3698" spans="1:3" s="109" customFormat="1" ht="19.5" x14ac:dyDescent="0.2">
      <c r="A3698" s="67">
        <v>415000</v>
      </c>
      <c r="B3698" s="64" t="s">
        <v>48</v>
      </c>
      <c r="C3698" s="106">
        <f>SUM(C3699:C3701)</f>
        <v>1020000</v>
      </c>
    </row>
    <row r="3699" spans="1:3" s="53" customFormat="1" ht="37.5" x14ac:dyDescent="0.2">
      <c r="A3699" s="66">
        <v>415200</v>
      </c>
      <c r="B3699" s="116" t="s">
        <v>676</v>
      </c>
      <c r="C3699" s="63">
        <v>950000</v>
      </c>
    </row>
    <row r="3700" spans="1:3" s="53" customFormat="1" ht="37.5" x14ac:dyDescent="0.2">
      <c r="A3700" s="66">
        <v>415200</v>
      </c>
      <c r="B3700" s="116" t="s">
        <v>677</v>
      </c>
      <c r="C3700" s="63">
        <v>50000</v>
      </c>
    </row>
    <row r="3701" spans="1:3" s="53" customFormat="1" x14ac:dyDescent="0.2">
      <c r="A3701" s="66">
        <v>415200</v>
      </c>
      <c r="B3701" s="62" t="s">
        <v>495</v>
      </c>
      <c r="C3701" s="63">
        <v>20000</v>
      </c>
    </row>
    <row r="3702" spans="1:3" s="109" customFormat="1" ht="19.5" x14ac:dyDescent="0.2">
      <c r="A3702" s="67">
        <v>416000</v>
      </c>
      <c r="B3702" s="64" t="s">
        <v>201</v>
      </c>
      <c r="C3702" s="106">
        <f t="shared" ref="C3702" si="510">C3703</f>
        <v>1000</v>
      </c>
    </row>
    <row r="3703" spans="1:3" s="53" customFormat="1" x14ac:dyDescent="0.2">
      <c r="A3703" s="21">
        <v>416100</v>
      </c>
      <c r="B3703" s="62" t="s">
        <v>224</v>
      </c>
      <c r="C3703" s="63">
        <v>1000</v>
      </c>
    </row>
    <row r="3704" spans="1:3" s="65" customFormat="1" ht="39" x14ac:dyDescent="0.2">
      <c r="A3704" s="67">
        <v>418000</v>
      </c>
      <c r="B3704" s="64" t="s">
        <v>203</v>
      </c>
      <c r="C3704" s="106">
        <f t="shared" ref="C3704" si="511">C3705</f>
        <v>2000</v>
      </c>
    </row>
    <row r="3705" spans="1:3" s="53" customFormat="1" x14ac:dyDescent="0.2">
      <c r="A3705" s="21">
        <v>418400</v>
      </c>
      <c r="B3705" s="62" t="s">
        <v>141</v>
      </c>
      <c r="C3705" s="63">
        <v>2000</v>
      </c>
    </row>
    <row r="3706" spans="1:3" s="53" customFormat="1" ht="19.5" x14ac:dyDescent="0.2">
      <c r="A3706" s="67">
        <v>510000</v>
      </c>
      <c r="B3706" s="64" t="s">
        <v>146</v>
      </c>
      <c r="C3706" s="106">
        <f>C3707+C3709</f>
        <v>23000</v>
      </c>
    </row>
    <row r="3707" spans="1:3" s="53" customFormat="1" ht="19.5" x14ac:dyDescent="0.2">
      <c r="A3707" s="67">
        <v>511000</v>
      </c>
      <c r="B3707" s="64" t="s">
        <v>147</v>
      </c>
      <c r="C3707" s="106">
        <f>SUM(C3708:C3708)</f>
        <v>5000.0000000000009</v>
      </c>
    </row>
    <row r="3708" spans="1:3" s="53" customFormat="1" x14ac:dyDescent="0.2">
      <c r="A3708" s="66">
        <v>511300</v>
      </c>
      <c r="B3708" s="62" t="s">
        <v>150</v>
      </c>
      <c r="C3708" s="63">
        <v>5000.0000000000009</v>
      </c>
    </row>
    <row r="3709" spans="1:3" s="65" customFormat="1" ht="19.5" x14ac:dyDescent="0.2">
      <c r="A3709" s="67">
        <v>516000</v>
      </c>
      <c r="B3709" s="64" t="s">
        <v>157</v>
      </c>
      <c r="C3709" s="106">
        <f t="shared" ref="C3709" si="512">C3710</f>
        <v>18000</v>
      </c>
    </row>
    <row r="3710" spans="1:3" s="53" customFormat="1" x14ac:dyDescent="0.2">
      <c r="A3710" s="66">
        <v>516100</v>
      </c>
      <c r="B3710" s="62" t="s">
        <v>157</v>
      </c>
      <c r="C3710" s="63">
        <v>18000</v>
      </c>
    </row>
    <row r="3711" spans="1:3" s="65" customFormat="1" ht="19.5" x14ac:dyDescent="0.2">
      <c r="A3711" s="67">
        <v>630000</v>
      </c>
      <c r="B3711" s="64" t="s">
        <v>184</v>
      </c>
      <c r="C3711" s="106">
        <f>0+C3712</f>
        <v>59000</v>
      </c>
    </row>
    <row r="3712" spans="1:3" s="65" customFormat="1" ht="19.5" x14ac:dyDescent="0.2">
      <c r="A3712" s="67">
        <v>638000</v>
      </c>
      <c r="B3712" s="64" t="s">
        <v>121</v>
      </c>
      <c r="C3712" s="106">
        <f t="shared" ref="C3712" si="513">C3713</f>
        <v>59000</v>
      </c>
    </row>
    <row r="3713" spans="1:3" s="53" customFormat="1" x14ac:dyDescent="0.2">
      <c r="A3713" s="66">
        <v>638100</v>
      </c>
      <c r="B3713" s="62" t="s">
        <v>189</v>
      </c>
      <c r="C3713" s="63">
        <v>59000</v>
      </c>
    </row>
    <row r="3714" spans="1:3" s="53" customFormat="1" x14ac:dyDescent="0.2">
      <c r="A3714" s="108"/>
      <c r="B3714" s="102" t="s">
        <v>222</v>
      </c>
      <c r="C3714" s="107">
        <f>C3679+0+C3706+C3711+0</f>
        <v>3772700</v>
      </c>
    </row>
    <row r="3715" spans="1:3" s="53" customFormat="1" x14ac:dyDescent="0.2">
      <c r="A3715" s="93"/>
      <c r="B3715" s="55"/>
      <c r="C3715" s="94"/>
    </row>
    <row r="3716" spans="1:3" s="53" customFormat="1" x14ac:dyDescent="0.2">
      <c r="A3716" s="70"/>
      <c r="B3716" s="55"/>
      <c r="C3716" s="105"/>
    </row>
    <row r="3717" spans="1:3" s="53" customFormat="1" x14ac:dyDescent="0.2">
      <c r="A3717" s="66" t="s">
        <v>678</v>
      </c>
      <c r="B3717" s="132"/>
      <c r="C3717" s="105"/>
    </row>
    <row r="3718" spans="1:3" s="53" customFormat="1" ht="19.5" x14ac:dyDescent="0.2">
      <c r="A3718" s="66" t="s">
        <v>241</v>
      </c>
      <c r="B3718" s="64"/>
      <c r="C3718" s="105"/>
    </row>
    <row r="3719" spans="1:3" s="53" customFormat="1" ht="19.5" x14ac:dyDescent="0.2">
      <c r="A3719" s="66" t="s">
        <v>363</v>
      </c>
      <c r="B3719" s="64"/>
      <c r="C3719" s="105"/>
    </row>
    <row r="3720" spans="1:3" s="53" customFormat="1" ht="19.5" x14ac:dyDescent="0.2">
      <c r="A3720" s="66" t="s">
        <v>514</v>
      </c>
      <c r="B3720" s="64"/>
      <c r="C3720" s="105"/>
    </row>
    <row r="3721" spans="1:3" s="53" customFormat="1" x14ac:dyDescent="0.2">
      <c r="A3721" s="66"/>
      <c r="B3721" s="57"/>
      <c r="C3721" s="94"/>
    </row>
    <row r="3722" spans="1:3" s="53" customFormat="1" ht="19.5" x14ac:dyDescent="0.2">
      <c r="A3722" s="67">
        <v>410000</v>
      </c>
      <c r="B3722" s="59" t="s">
        <v>83</v>
      </c>
      <c r="C3722" s="106">
        <f t="shared" ref="C3722" si="514">C3723+C3728</f>
        <v>871400</v>
      </c>
    </row>
    <row r="3723" spans="1:3" s="53" customFormat="1" ht="19.5" x14ac:dyDescent="0.2">
      <c r="A3723" s="67">
        <v>411000</v>
      </c>
      <c r="B3723" s="59" t="s">
        <v>194</v>
      </c>
      <c r="C3723" s="106">
        <f t="shared" ref="C3723" si="515">SUM(C3724:C3727)</f>
        <v>553900</v>
      </c>
    </row>
    <row r="3724" spans="1:3" s="53" customFormat="1" x14ac:dyDescent="0.2">
      <c r="A3724" s="66">
        <v>411100</v>
      </c>
      <c r="B3724" s="62" t="s">
        <v>84</v>
      </c>
      <c r="C3724" s="63">
        <v>524000</v>
      </c>
    </row>
    <row r="3725" spans="1:3" s="53" customFormat="1" x14ac:dyDescent="0.2">
      <c r="A3725" s="66">
        <v>411200</v>
      </c>
      <c r="B3725" s="62" t="s">
        <v>207</v>
      </c>
      <c r="C3725" s="63">
        <v>20400</v>
      </c>
    </row>
    <row r="3726" spans="1:3" s="53" customFormat="1" ht="37.5" x14ac:dyDescent="0.2">
      <c r="A3726" s="66">
        <v>411300</v>
      </c>
      <c r="B3726" s="62" t="s">
        <v>85</v>
      </c>
      <c r="C3726" s="63">
        <v>8000</v>
      </c>
    </row>
    <row r="3727" spans="1:3" s="53" customFormat="1" x14ac:dyDescent="0.2">
      <c r="A3727" s="66">
        <v>411400</v>
      </c>
      <c r="B3727" s="62" t="s">
        <v>86</v>
      </c>
      <c r="C3727" s="63">
        <v>1500</v>
      </c>
    </row>
    <row r="3728" spans="1:3" s="53" customFormat="1" ht="19.5" x14ac:dyDescent="0.2">
      <c r="A3728" s="67">
        <v>412000</v>
      </c>
      <c r="B3728" s="64" t="s">
        <v>199</v>
      </c>
      <c r="C3728" s="106">
        <f>SUM(C3729:C3737)</f>
        <v>317500</v>
      </c>
    </row>
    <row r="3729" spans="1:3" s="53" customFormat="1" x14ac:dyDescent="0.2">
      <c r="A3729" s="66">
        <v>412200</v>
      </c>
      <c r="B3729" s="62" t="s">
        <v>208</v>
      </c>
      <c r="C3729" s="63">
        <v>37300</v>
      </c>
    </row>
    <row r="3730" spans="1:3" s="53" customFormat="1" x14ac:dyDescent="0.2">
      <c r="A3730" s="66">
        <v>412300</v>
      </c>
      <c r="B3730" s="62" t="s">
        <v>88</v>
      </c>
      <c r="C3730" s="63">
        <v>10000</v>
      </c>
    </row>
    <row r="3731" spans="1:3" s="53" customFormat="1" x14ac:dyDescent="0.2">
      <c r="A3731" s="66">
        <v>412500</v>
      </c>
      <c r="B3731" s="62" t="s">
        <v>90</v>
      </c>
      <c r="C3731" s="63">
        <v>10000</v>
      </c>
    </row>
    <row r="3732" spans="1:3" s="53" customFormat="1" x14ac:dyDescent="0.2">
      <c r="A3732" s="66">
        <v>412600</v>
      </c>
      <c r="B3732" s="62" t="s">
        <v>209</v>
      </c>
      <c r="C3732" s="63">
        <v>10000</v>
      </c>
    </row>
    <row r="3733" spans="1:3" s="53" customFormat="1" x14ac:dyDescent="0.2">
      <c r="A3733" s="66">
        <v>412700</v>
      </c>
      <c r="B3733" s="62" t="s">
        <v>196</v>
      </c>
      <c r="C3733" s="63">
        <v>144200</v>
      </c>
    </row>
    <row r="3734" spans="1:3" s="53" customFormat="1" x14ac:dyDescent="0.2">
      <c r="A3734" s="66">
        <v>412900</v>
      </c>
      <c r="B3734" s="100" t="s">
        <v>515</v>
      </c>
      <c r="C3734" s="63">
        <v>3000</v>
      </c>
    </row>
    <row r="3735" spans="1:3" s="53" customFormat="1" x14ac:dyDescent="0.2">
      <c r="A3735" s="66">
        <v>412900</v>
      </c>
      <c r="B3735" s="100" t="s">
        <v>287</v>
      </c>
      <c r="C3735" s="63">
        <v>95000</v>
      </c>
    </row>
    <row r="3736" spans="1:3" s="53" customFormat="1" x14ac:dyDescent="0.2">
      <c r="A3736" s="66">
        <v>412900</v>
      </c>
      <c r="B3736" s="100" t="s">
        <v>306</v>
      </c>
      <c r="C3736" s="63">
        <v>1000</v>
      </c>
    </row>
    <row r="3737" spans="1:3" s="53" customFormat="1" x14ac:dyDescent="0.2">
      <c r="A3737" s="66">
        <v>412900</v>
      </c>
      <c r="B3737" s="62" t="s">
        <v>289</v>
      </c>
      <c r="C3737" s="63">
        <v>7000</v>
      </c>
    </row>
    <row r="3738" spans="1:3" s="53" customFormat="1" ht="19.5" x14ac:dyDescent="0.2">
      <c r="A3738" s="67">
        <v>510000</v>
      </c>
      <c r="B3738" s="64" t="s">
        <v>146</v>
      </c>
      <c r="C3738" s="106">
        <f t="shared" ref="C3738" si="516">C3744+C3742+C3739</f>
        <v>19300</v>
      </c>
    </row>
    <row r="3739" spans="1:3" s="65" customFormat="1" ht="19.5" x14ac:dyDescent="0.2">
      <c r="A3739" s="67">
        <v>511000</v>
      </c>
      <c r="B3739" s="64" t="s">
        <v>147</v>
      </c>
      <c r="C3739" s="106">
        <f t="shared" ref="C3739" si="517">SUM(C3740:C3741)</f>
        <v>16300</v>
      </c>
    </row>
    <row r="3740" spans="1:3" s="53" customFormat="1" x14ac:dyDescent="0.2">
      <c r="A3740" s="66">
        <v>511300</v>
      </c>
      <c r="B3740" s="62" t="s">
        <v>150</v>
      </c>
      <c r="C3740" s="63">
        <v>12700</v>
      </c>
    </row>
    <row r="3741" spans="1:3" s="53" customFormat="1" x14ac:dyDescent="0.2">
      <c r="A3741" s="66">
        <v>511700</v>
      </c>
      <c r="B3741" s="62" t="s">
        <v>153</v>
      </c>
      <c r="C3741" s="63">
        <v>3600</v>
      </c>
    </row>
    <row r="3742" spans="1:3" s="65" customFormat="1" ht="19.5" x14ac:dyDescent="0.2">
      <c r="A3742" s="67">
        <v>513000</v>
      </c>
      <c r="B3742" s="64" t="s">
        <v>155</v>
      </c>
      <c r="C3742" s="106">
        <f t="shared" ref="C3742" si="518">C3743</f>
        <v>1000</v>
      </c>
    </row>
    <row r="3743" spans="1:3" s="53" customFormat="1" x14ac:dyDescent="0.2">
      <c r="A3743" s="21">
        <v>513700</v>
      </c>
      <c r="B3743" s="62" t="s">
        <v>156</v>
      </c>
      <c r="C3743" s="63">
        <v>1000</v>
      </c>
    </row>
    <row r="3744" spans="1:3" s="65" customFormat="1" ht="19.5" x14ac:dyDescent="0.2">
      <c r="A3744" s="67">
        <v>516000</v>
      </c>
      <c r="B3744" s="64" t="s">
        <v>157</v>
      </c>
      <c r="C3744" s="106">
        <f t="shared" ref="C3744" si="519">C3745</f>
        <v>2000</v>
      </c>
    </row>
    <row r="3745" spans="1:3" s="53" customFormat="1" x14ac:dyDescent="0.2">
      <c r="A3745" s="66">
        <v>516100</v>
      </c>
      <c r="B3745" s="62" t="s">
        <v>157</v>
      </c>
      <c r="C3745" s="63">
        <v>2000</v>
      </c>
    </row>
    <row r="3746" spans="1:3" s="65" customFormat="1" ht="19.5" x14ac:dyDescent="0.2">
      <c r="A3746" s="67">
        <v>630000</v>
      </c>
      <c r="B3746" s="64" t="s">
        <v>184</v>
      </c>
      <c r="C3746" s="106">
        <f>0+C3747</f>
        <v>7000</v>
      </c>
    </row>
    <row r="3747" spans="1:3" s="65" customFormat="1" ht="19.5" x14ac:dyDescent="0.2">
      <c r="A3747" s="67">
        <v>638000</v>
      </c>
      <c r="B3747" s="64" t="s">
        <v>121</v>
      </c>
      <c r="C3747" s="106">
        <f t="shared" ref="C3747" si="520">C3748</f>
        <v>7000</v>
      </c>
    </row>
    <row r="3748" spans="1:3" s="53" customFormat="1" x14ac:dyDescent="0.2">
      <c r="A3748" s="66">
        <v>638100</v>
      </c>
      <c r="B3748" s="62" t="s">
        <v>189</v>
      </c>
      <c r="C3748" s="63">
        <v>7000</v>
      </c>
    </row>
    <row r="3749" spans="1:3" s="53" customFormat="1" x14ac:dyDescent="0.2">
      <c r="A3749" s="108"/>
      <c r="B3749" s="102" t="s">
        <v>222</v>
      </c>
      <c r="C3749" s="107">
        <f>C3722+C3738+C3746</f>
        <v>897700</v>
      </c>
    </row>
    <row r="3750" spans="1:3" s="53" customFormat="1" x14ac:dyDescent="0.2">
      <c r="A3750" s="93"/>
      <c r="B3750" s="55"/>
      <c r="C3750" s="94"/>
    </row>
    <row r="3751" spans="1:3" s="53" customFormat="1" x14ac:dyDescent="0.2">
      <c r="A3751" s="70"/>
      <c r="B3751" s="55"/>
      <c r="C3751" s="105"/>
    </row>
    <row r="3752" spans="1:3" s="53" customFormat="1" ht="19.5" x14ac:dyDescent="0.2">
      <c r="A3752" s="66" t="s">
        <v>679</v>
      </c>
      <c r="B3752" s="64"/>
      <c r="C3752" s="105"/>
    </row>
    <row r="3753" spans="1:3" s="53" customFormat="1" ht="19.5" x14ac:dyDescent="0.2">
      <c r="A3753" s="66" t="s">
        <v>242</v>
      </c>
      <c r="B3753" s="64"/>
      <c r="C3753" s="105"/>
    </row>
    <row r="3754" spans="1:3" s="53" customFormat="1" ht="19.5" x14ac:dyDescent="0.2">
      <c r="A3754" s="66" t="s">
        <v>361</v>
      </c>
      <c r="B3754" s="64"/>
      <c r="C3754" s="105"/>
    </row>
    <row r="3755" spans="1:3" s="53" customFormat="1" ht="19.5" x14ac:dyDescent="0.2">
      <c r="A3755" s="66" t="s">
        <v>664</v>
      </c>
      <c r="B3755" s="64"/>
      <c r="C3755" s="105"/>
    </row>
    <row r="3756" spans="1:3" s="53" customFormat="1" x14ac:dyDescent="0.2">
      <c r="A3756" s="66"/>
      <c r="B3756" s="57"/>
      <c r="C3756" s="94"/>
    </row>
    <row r="3757" spans="1:3" s="53" customFormat="1" ht="19.5" x14ac:dyDescent="0.2">
      <c r="A3757" s="67">
        <v>410000</v>
      </c>
      <c r="B3757" s="59" t="s">
        <v>83</v>
      </c>
      <c r="C3757" s="106">
        <f>C3758+C3763+C3783+C3779+C3777+C3788</f>
        <v>15273800</v>
      </c>
    </row>
    <row r="3758" spans="1:3" s="53" customFormat="1" ht="19.5" x14ac:dyDescent="0.2">
      <c r="A3758" s="67">
        <v>411000</v>
      </c>
      <c r="B3758" s="59" t="s">
        <v>194</v>
      </c>
      <c r="C3758" s="106">
        <f t="shared" ref="C3758" si="521">SUM(C3759:C3762)</f>
        <v>4900000</v>
      </c>
    </row>
    <row r="3759" spans="1:3" s="53" customFormat="1" x14ac:dyDescent="0.2">
      <c r="A3759" s="66">
        <v>411100</v>
      </c>
      <c r="B3759" s="62" t="s">
        <v>84</v>
      </c>
      <c r="C3759" s="63">
        <v>4650000</v>
      </c>
    </row>
    <row r="3760" spans="1:3" s="53" customFormat="1" x14ac:dyDescent="0.2">
      <c r="A3760" s="66">
        <v>411200</v>
      </c>
      <c r="B3760" s="62" t="s">
        <v>207</v>
      </c>
      <c r="C3760" s="63">
        <v>150000</v>
      </c>
    </row>
    <row r="3761" spans="1:3" s="53" customFormat="1" ht="37.5" x14ac:dyDescent="0.2">
      <c r="A3761" s="66">
        <v>411300</v>
      </c>
      <c r="B3761" s="62" t="s">
        <v>85</v>
      </c>
      <c r="C3761" s="63">
        <v>50000</v>
      </c>
    </row>
    <row r="3762" spans="1:3" s="53" customFormat="1" x14ac:dyDescent="0.2">
      <c r="A3762" s="66">
        <v>411400</v>
      </c>
      <c r="B3762" s="62" t="s">
        <v>86</v>
      </c>
      <c r="C3762" s="63">
        <v>49999.999999999993</v>
      </c>
    </row>
    <row r="3763" spans="1:3" s="53" customFormat="1" ht="19.5" x14ac:dyDescent="0.2">
      <c r="A3763" s="67">
        <v>412000</v>
      </c>
      <c r="B3763" s="64" t="s">
        <v>199</v>
      </c>
      <c r="C3763" s="106">
        <f>SUM(C3764:C3776)</f>
        <v>614400</v>
      </c>
    </row>
    <row r="3764" spans="1:3" s="53" customFormat="1" x14ac:dyDescent="0.2">
      <c r="A3764" s="66">
        <v>412100</v>
      </c>
      <c r="B3764" s="62" t="s">
        <v>87</v>
      </c>
      <c r="C3764" s="63">
        <v>30000</v>
      </c>
    </row>
    <row r="3765" spans="1:3" s="53" customFormat="1" x14ac:dyDescent="0.2">
      <c r="A3765" s="66">
        <v>412200</v>
      </c>
      <c r="B3765" s="62" t="s">
        <v>208</v>
      </c>
      <c r="C3765" s="63">
        <v>116000.00000000001</v>
      </c>
    </row>
    <row r="3766" spans="1:3" s="53" customFormat="1" x14ac:dyDescent="0.2">
      <c r="A3766" s="66">
        <v>412300</v>
      </c>
      <c r="B3766" s="62" t="s">
        <v>88</v>
      </c>
      <c r="C3766" s="63">
        <v>66399.999999999971</v>
      </c>
    </row>
    <row r="3767" spans="1:3" s="53" customFormat="1" x14ac:dyDescent="0.2">
      <c r="A3767" s="66">
        <v>412500</v>
      </c>
      <c r="B3767" s="62" t="s">
        <v>90</v>
      </c>
      <c r="C3767" s="63">
        <v>95000</v>
      </c>
    </row>
    <row r="3768" spans="1:3" s="53" customFormat="1" x14ac:dyDescent="0.2">
      <c r="A3768" s="66">
        <v>412600</v>
      </c>
      <c r="B3768" s="62" t="s">
        <v>209</v>
      </c>
      <c r="C3768" s="63">
        <v>95000</v>
      </c>
    </row>
    <row r="3769" spans="1:3" s="53" customFormat="1" x14ac:dyDescent="0.2">
      <c r="A3769" s="66">
        <v>412700</v>
      </c>
      <c r="B3769" s="62" t="s">
        <v>196</v>
      </c>
      <c r="C3769" s="63">
        <v>84000.000000000015</v>
      </c>
    </row>
    <row r="3770" spans="1:3" s="53" customFormat="1" x14ac:dyDescent="0.2">
      <c r="A3770" s="66">
        <v>412700</v>
      </c>
      <c r="B3770" s="62" t="s">
        <v>297</v>
      </c>
      <c r="C3770" s="63">
        <v>5000</v>
      </c>
    </row>
    <row r="3771" spans="1:3" s="53" customFormat="1" x14ac:dyDescent="0.2">
      <c r="A3771" s="66">
        <v>412900</v>
      </c>
      <c r="B3771" s="100" t="s">
        <v>515</v>
      </c>
      <c r="C3771" s="63">
        <v>2000</v>
      </c>
    </row>
    <row r="3772" spans="1:3" s="53" customFormat="1" x14ac:dyDescent="0.2">
      <c r="A3772" s="66">
        <v>412900</v>
      </c>
      <c r="B3772" s="100" t="s">
        <v>287</v>
      </c>
      <c r="C3772" s="63">
        <v>97600</v>
      </c>
    </row>
    <row r="3773" spans="1:3" s="53" customFormat="1" x14ac:dyDescent="0.2">
      <c r="A3773" s="66">
        <v>412900</v>
      </c>
      <c r="B3773" s="100" t="s">
        <v>304</v>
      </c>
      <c r="C3773" s="63">
        <v>4000.0000000000005</v>
      </c>
    </row>
    <row r="3774" spans="1:3" s="53" customFormat="1" x14ac:dyDescent="0.2">
      <c r="A3774" s="66">
        <v>412900</v>
      </c>
      <c r="B3774" s="100" t="s">
        <v>305</v>
      </c>
      <c r="C3774" s="63">
        <v>9000</v>
      </c>
    </row>
    <row r="3775" spans="1:3" s="53" customFormat="1" x14ac:dyDescent="0.2">
      <c r="A3775" s="66">
        <v>412900</v>
      </c>
      <c r="B3775" s="62" t="s">
        <v>306</v>
      </c>
      <c r="C3775" s="63">
        <v>9400</v>
      </c>
    </row>
    <row r="3776" spans="1:3" s="53" customFormat="1" x14ac:dyDescent="0.2">
      <c r="A3776" s="66">
        <v>412900</v>
      </c>
      <c r="B3776" s="62" t="s">
        <v>289</v>
      </c>
      <c r="C3776" s="63">
        <v>1000</v>
      </c>
    </row>
    <row r="3777" spans="1:3" s="65" customFormat="1" ht="19.5" x14ac:dyDescent="0.2">
      <c r="A3777" s="67">
        <v>413000</v>
      </c>
      <c r="B3777" s="64" t="s">
        <v>200</v>
      </c>
      <c r="C3777" s="106">
        <f t="shared" ref="C3777" si="522">C3778</f>
        <v>499.99999999999994</v>
      </c>
    </row>
    <row r="3778" spans="1:3" s="53" customFormat="1" x14ac:dyDescent="0.2">
      <c r="A3778" s="66">
        <v>413900</v>
      </c>
      <c r="B3778" s="62" t="s">
        <v>95</v>
      </c>
      <c r="C3778" s="63">
        <v>499.99999999999994</v>
      </c>
    </row>
    <row r="3779" spans="1:3" s="65" customFormat="1" ht="19.5" x14ac:dyDescent="0.2">
      <c r="A3779" s="67">
        <v>414000</v>
      </c>
      <c r="B3779" s="64" t="s">
        <v>100</v>
      </c>
      <c r="C3779" s="106">
        <f t="shared" ref="C3779" si="523">SUM(C3780:C3782)</f>
        <v>8465000</v>
      </c>
    </row>
    <row r="3780" spans="1:3" s="53" customFormat="1" x14ac:dyDescent="0.2">
      <c r="A3780" s="66">
        <v>414100</v>
      </c>
      <c r="B3780" s="62" t="s">
        <v>680</v>
      </c>
      <c r="C3780" s="63">
        <v>8314999.9999999991</v>
      </c>
    </row>
    <row r="3781" spans="1:3" s="53" customFormat="1" x14ac:dyDescent="0.2">
      <c r="A3781" s="66">
        <v>414100</v>
      </c>
      <c r="B3781" s="62" t="s">
        <v>423</v>
      </c>
      <c r="C3781" s="63">
        <v>100000</v>
      </c>
    </row>
    <row r="3782" spans="1:3" s="53" customFormat="1" x14ac:dyDescent="0.2">
      <c r="A3782" s="66">
        <v>414100</v>
      </c>
      <c r="B3782" s="62" t="s">
        <v>424</v>
      </c>
      <c r="C3782" s="63">
        <v>50000</v>
      </c>
    </row>
    <row r="3783" spans="1:3" s="109" customFormat="1" ht="19.5" x14ac:dyDescent="0.2">
      <c r="A3783" s="67">
        <v>415000</v>
      </c>
      <c r="B3783" s="64" t="s">
        <v>48</v>
      </c>
      <c r="C3783" s="106">
        <f>SUM(C3784:C3787)</f>
        <v>1280000</v>
      </c>
    </row>
    <row r="3784" spans="1:3" s="53" customFormat="1" x14ac:dyDescent="0.2">
      <c r="A3784" s="66">
        <v>415200</v>
      </c>
      <c r="B3784" s="62" t="s">
        <v>264</v>
      </c>
      <c r="C3784" s="63">
        <v>400000</v>
      </c>
    </row>
    <row r="3785" spans="1:3" s="53" customFormat="1" x14ac:dyDescent="0.2">
      <c r="A3785" s="66">
        <v>415200</v>
      </c>
      <c r="B3785" s="62" t="s">
        <v>265</v>
      </c>
      <c r="C3785" s="63">
        <v>30000</v>
      </c>
    </row>
    <row r="3786" spans="1:3" s="53" customFormat="1" x14ac:dyDescent="0.2">
      <c r="A3786" s="66">
        <v>415200</v>
      </c>
      <c r="B3786" s="62" t="s">
        <v>496</v>
      </c>
      <c r="C3786" s="63">
        <v>450000</v>
      </c>
    </row>
    <row r="3787" spans="1:3" s="53" customFormat="1" x14ac:dyDescent="0.2">
      <c r="A3787" s="66">
        <v>415200</v>
      </c>
      <c r="B3787" s="62" t="s">
        <v>266</v>
      </c>
      <c r="C3787" s="63">
        <v>400000</v>
      </c>
    </row>
    <row r="3788" spans="1:3" s="65" customFormat="1" ht="39" x14ac:dyDescent="0.2">
      <c r="A3788" s="67">
        <v>418000</v>
      </c>
      <c r="B3788" s="64" t="s">
        <v>203</v>
      </c>
      <c r="C3788" s="106">
        <f t="shared" ref="C3788" si="524">C3789+C3790</f>
        <v>13900</v>
      </c>
    </row>
    <row r="3789" spans="1:3" s="53" customFormat="1" x14ac:dyDescent="0.2">
      <c r="A3789" s="66">
        <v>418200</v>
      </c>
      <c r="B3789" s="62" t="s">
        <v>140</v>
      </c>
      <c r="C3789" s="63">
        <v>9000</v>
      </c>
    </row>
    <row r="3790" spans="1:3" s="53" customFormat="1" x14ac:dyDescent="0.2">
      <c r="A3790" s="66">
        <v>418400</v>
      </c>
      <c r="B3790" s="62" t="s">
        <v>141</v>
      </c>
      <c r="C3790" s="63">
        <v>4900</v>
      </c>
    </row>
    <row r="3791" spans="1:3" s="109" customFormat="1" ht="19.5" x14ac:dyDescent="0.2">
      <c r="A3791" s="67">
        <v>480000</v>
      </c>
      <c r="B3791" s="64" t="s">
        <v>142</v>
      </c>
      <c r="C3791" s="106">
        <f t="shared" ref="C3791" si="525">C3792</f>
        <v>11531000</v>
      </c>
    </row>
    <row r="3792" spans="1:3" s="109" customFormat="1" ht="19.5" x14ac:dyDescent="0.2">
      <c r="A3792" s="67">
        <v>488000</v>
      </c>
      <c r="B3792" s="64" t="s">
        <v>99</v>
      </c>
      <c r="C3792" s="106">
        <f t="shared" ref="C3792" si="526">SUM(C3793:C3796)</f>
        <v>11531000</v>
      </c>
    </row>
    <row r="3793" spans="1:3" s="53" customFormat="1" ht="37.5" x14ac:dyDescent="0.2">
      <c r="A3793" s="66">
        <v>488100</v>
      </c>
      <c r="B3793" s="62" t="s">
        <v>425</v>
      </c>
      <c r="C3793" s="63">
        <v>400000</v>
      </c>
    </row>
    <row r="3794" spans="1:3" s="53" customFormat="1" x14ac:dyDescent="0.2">
      <c r="A3794" s="66">
        <v>488100</v>
      </c>
      <c r="B3794" s="62" t="s">
        <v>281</v>
      </c>
      <c r="C3794" s="63">
        <v>10750000</v>
      </c>
    </row>
    <row r="3795" spans="1:3" s="53" customFormat="1" x14ac:dyDescent="0.2">
      <c r="A3795" s="66">
        <v>488100</v>
      </c>
      <c r="B3795" s="62" t="s">
        <v>497</v>
      </c>
      <c r="C3795" s="63">
        <v>380000</v>
      </c>
    </row>
    <row r="3796" spans="1:3" s="53" customFormat="1" x14ac:dyDescent="0.2">
      <c r="A3796" s="66">
        <v>488100</v>
      </c>
      <c r="B3796" s="62" t="s">
        <v>99</v>
      </c>
      <c r="C3796" s="63">
        <v>1000</v>
      </c>
    </row>
    <row r="3797" spans="1:3" s="53" customFormat="1" ht="19.5" x14ac:dyDescent="0.2">
      <c r="A3797" s="67">
        <v>510000</v>
      </c>
      <c r="B3797" s="64" t="s">
        <v>146</v>
      </c>
      <c r="C3797" s="106">
        <f>C3798+C3801+0</f>
        <v>460000</v>
      </c>
    </row>
    <row r="3798" spans="1:3" s="53" customFormat="1" ht="19.5" x14ac:dyDescent="0.2">
      <c r="A3798" s="67">
        <v>511000</v>
      </c>
      <c r="B3798" s="64" t="s">
        <v>147</v>
      </c>
      <c r="C3798" s="106">
        <f t="shared" ref="C3798" si="527">SUM(C3799:C3800)</f>
        <v>440000</v>
      </c>
    </row>
    <row r="3799" spans="1:3" s="53" customFormat="1" x14ac:dyDescent="0.2">
      <c r="A3799" s="66">
        <v>511300</v>
      </c>
      <c r="B3799" s="62" t="s">
        <v>150</v>
      </c>
      <c r="C3799" s="63">
        <v>430000</v>
      </c>
    </row>
    <row r="3800" spans="1:3" s="53" customFormat="1" x14ac:dyDescent="0.2">
      <c r="A3800" s="66">
        <v>511700</v>
      </c>
      <c r="B3800" s="62" t="s">
        <v>153</v>
      </c>
      <c r="C3800" s="63">
        <v>10000</v>
      </c>
    </row>
    <row r="3801" spans="1:3" s="65" customFormat="1" ht="19.5" x14ac:dyDescent="0.2">
      <c r="A3801" s="67">
        <v>516000</v>
      </c>
      <c r="B3801" s="64" t="s">
        <v>157</v>
      </c>
      <c r="C3801" s="106">
        <f t="shared" ref="C3801" si="528">C3802</f>
        <v>20000</v>
      </c>
    </row>
    <row r="3802" spans="1:3" s="53" customFormat="1" x14ac:dyDescent="0.2">
      <c r="A3802" s="66">
        <v>516100</v>
      </c>
      <c r="B3802" s="62" t="s">
        <v>157</v>
      </c>
      <c r="C3802" s="63">
        <v>20000</v>
      </c>
    </row>
    <row r="3803" spans="1:3" s="65" customFormat="1" ht="19.5" x14ac:dyDescent="0.2">
      <c r="A3803" s="67">
        <v>610000</v>
      </c>
      <c r="B3803" s="64" t="s">
        <v>165</v>
      </c>
      <c r="C3803" s="106">
        <f>0+C3804</f>
        <v>300000.00000000006</v>
      </c>
    </row>
    <row r="3804" spans="1:3" s="65" customFormat="1" ht="19.5" x14ac:dyDescent="0.2">
      <c r="A3804" s="67">
        <v>618000</v>
      </c>
      <c r="B3804" s="64" t="s">
        <v>111</v>
      </c>
      <c r="C3804" s="106">
        <f t="shared" ref="C3804" si="529">C3805</f>
        <v>300000.00000000006</v>
      </c>
    </row>
    <row r="3805" spans="1:3" s="53" customFormat="1" x14ac:dyDescent="0.2">
      <c r="A3805" s="66">
        <v>618100</v>
      </c>
      <c r="B3805" s="62" t="s">
        <v>426</v>
      </c>
      <c r="C3805" s="63">
        <v>300000.00000000006</v>
      </c>
    </row>
    <row r="3806" spans="1:3" s="65" customFormat="1" ht="19.5" x14ac:dyDescent="0.2">
      <c r="A3806" s="67">
        <v>630000</v>
      </c>
      <c r="B3806" s="64" t="s">
        <v>184</v>
      </c>
      <c r="C3806" s="106">
        <f>C3809+C3807</f>
        <v>153800</v>
      </c>
    </row>
    <row r="3807" spans="1:3" s="65" customFormat="1" ht="19.5" x14ac:dyDescent="0.2">
      <c r="A3807" s="67">
        <v>631000</v>
      </c>
      <c r="B3807" s="64" t="s">
        <v>120</v>
      </c>
      <c r="C3807" s="106">
        <f>0+C3808</f>
        <v>23800</v>
      </c>
    </row>
    <row r="3808" spans="1:3" s="53" customFormat="1" x14ac:dyDescent="0.2">
      <c r="A3808" s="21">
        <v>631200</v>
      </c>
      <c r="B3808" s="62" t="s">
        <v>187</v>
      </c>
      <c r="C3808" s="63">
        <v>23800</v>
      </c>
    </row>
    <row r="3809" spans="1:3" s="65" customFormat="1" ht="19.5" x14ac:dyDescent="0.2">
      <c r="A3809" s="67">
        <v>638000</v>
      </c>
      <c r="B3809" s="64" t="s">
        <v>121</v>
      </c>
      <c r="C3809" s="106">
        <f t="shared" ref="C3809" si="530">C3810</f>
        <v>130000</v>
      </c>
    </row>
    <row r="3810" spans="1:3" s="53" customFormat="1" x14ac:dyDescent="0.2">
      <c r="A3810" s="66">
        <v>638100</v>
      </c>
      <c r="B3810" s="62" t="s">
        <v>189</v>
      </c>
      <c r="C3810" s="63">
        <v>130000</v>
      </c>
    </row>
    <row r="3811" spans="1:3" s="53" customFormat="1" x14ac:dyDescent="0.2">
      <c r="A3811" s="108"/>
      <c r="B3811" s="102" t="s">
        <v>222</v>
      </c>
      <c r="C3811" s="107">
        <f>C3757+C3791+C3797+C3803+C3806</f>
        <v>27718600</v>
      </c>
    </row>
    <row r="3812" spans="1:3" s="53" customFormat="1" x14ac:dyDescent="0.2">
      <c r="A3812" s="72"/>
      <c r="B3812" s="62"/>
      <c r="C3812" s="105"/>
    </row>
    <row r="3813" spans="1:3" s="53" customFormat="1" x14ac:dyDescent="0.2">
      <c r="A3813" s="70"/>
      <c r="B3813" s="55"/>
      <c r="C3813" s="105"/>
    </row>
    <row r="3814" spans="1:3" s="53" customFormat="1" ht="19.5" x14ac:dyDescent="0.2">
      <c r="A3814" s="66" t="s">
        <v>681</v>
      </c>
      <c r="B3814" s="64"/>
      <c r="C3814" s="105"/>
    </row>
    <row r="3815" spans="1:3" s="53" customFormat="1" ht="19.5" x14ac:dyDescent="0.2">
      <c r="A3815" s="66" t="s">
        <v>242</v>
      </c>
      <c r="B3815" s="64"/>
      <c r="C3815" s="105"/>
    </row>
    <row r="3816" spans="1:3" s="53" customFormat="1" ht="19.5" x14ac:dyDescent="0.2">
      <c r="A3816" s="66" t="s">
        <v>363</v>
      </c>
      <c r="B3816" s="64"/>
      <c r="C3816" s="105"/>
    </row>
    <row r="3817" spans="1:3" s="53" customFormat="1" ht="19.5" x14ac:dyDescent="0.2">
      <c r="A3817" s="66" t="s">
        <v>514</v>
      </c>
      <c r="B3817" s="64"/>
      <c r="C3817" s="105"/>
    </row>
    <row r="3818" spans="1:3" s="53" customFormat="1" x14ac:dyDescent="0.2">
      <c r="A3818" s="66"/>
      <c r="B3818" s="57"/>
      <c r="C3818" s="94"/>
    </row>
    <row r="3819" spans="1:3" s="53" customFormat="1" ht="19.5" x14ac:dyDescent="0.2">
      <c r="A3819" s="67">
        <v>410000</v>
      </c>
      <c r="B3819" s="59" t="s">
        <v>83</v>
      </c>
      <c r="C3819" s="106">
        <f>C3820+C3825+C3837+0+0</f>
        <v>2077100</v>
      </c>
    </row>
    <row r="3820" spans="1:3" s="53" customFormat="1" ht="19.5" x14ac:dyDescent="0.2">
      <c r="A3820" s="67">
        <v>411000</v>
      </c>
      <c r="B3820" s="59" t="s">
        <v>194</v>
      </c>
      <c r="C3820" s="106">
        <f t="shared" ref="C3820" si="531">SUM(C3821:C3824)</f>
        <v>1901000</v>
      </c>
    </row>
    <row r="3821" spans="1:3" s="53" customFormat="1" x14ac:dyDescent="0.2">
      <c r="A3821" s="66">
        <v>411100</v>
      </c>
      <c r="B3821" s="62" t="s">
        <v>84</v>
      </c>
      <c r="C3821" s="63">
        <v>1778000</v>
      </c>
    </row>
    <row r="3822" spans="1:3" s="53" customFormat="1" x14ac:dyDescent="0.2">
      <c r="A3822" s="66">
        <v>411200</v>
      </c>
      <c r="B3822" s="62" t="s">
        <v>207</v>
      </c>
      <c r="C3822" s="63">
        <v>70000</v>
      </c>
    </row>
    <row r="3823" spans="1:3" s="53" customFormat="1" ht="37.5" x14ac:dyDescent="0.2">
      <c r="A3823" s="66">
        <v>411300</v>
      </c>
      <c r="B3823" s="62" t="s">
        <v>85</v>
      </c>
      <c r="C3823" s="63">
        <v>22000</v>
      </c>
    </row>
    <row r="3824" spans="1:3" s="53" customFormat="1" x14ac:dyDescent="0.2">
      <c r="A3824" s="66">
        <v>411400</v>
      </c>
      <c r="B3824" s="62" t="s">
        <v>86</v>
      </c>
      <c r="C3824" s="63">
        <v>31000</v>
      </c>
    </row>
    <row r="3825" spans="1:3" s="53" customFormat="1" ht="19.5" x14ac:dyDescent="0.2">
      <c r="A3825" s="67">
        <v>412000</v>
      </c>
      <c r="B3825" s="64" t="s">
        <v>199</v>
      </c>
      <c r="C3825" s="106">
        <f>SUM(C3826:C3836)</f>
        <v>175900</v>
      </c>
    </row>
    <row r="3826" spans="1:3" s="53" customFormat="1" x14ac:dyDescent="0.2">
      <c r="A3826" s="66">
        <v>412100</v>
      </c>
      <c r="B3826" s="62" t="s">
        <v>87</v>
      </c>
      <c r="C3826" s="63">
        <v>3500</v>
      </c>
    </row>
    <row r="3827" spans="1:3" s="53" customFormat="1" x14ac:dyDescent="0.2">
      <c r="A3827" s="66">
        <v>412200</v>
      </c>
      <c r="B3827" s="62" t="s">
        <v>208</v>
      </c>
      <c r="C3827" s="63">
        <v>90000</v>
      </c>
    </row>
    <row r="3828" spans="1:3" s="53" customFormat="1" x14ac:dyDescent="0.2">
      <c r="A3828" s="66">
        <v>412300</v>
      </c>
      <c r="B3828" s="62" t="s">
        <v>88</v>
      </c>
      <c r="C3828" s="63">
        <v>6600</v>
      </c>
    </row>
    <row r="3829" spans="1:3" s="53" customFormat="1" x14ac:dyDescent="0.2">
      <c r="A3829" s="66">
        <v>412400</v>
      </c>
      <c r="B3829" s="62" t="s">
        <v>89</v>
      </c>
      <c r="C3829" s="63">
        <v>900</v>
      </c>
    </row>
    <row r="3830" spans="1:3" s="53" customFormat="1" x14ac:dyDescent="0.2">
      <c r="A3830" s="66">
        <v>412500</v>
      </c>
      <c r="B3830" s="62" t="s">
        <v>90</v>
      </c>
      <c r="C3830" s="63">
        <v>34500</v>
      </c>
    </row>
    <row r="3831" spans="1:3" s="53" customFormat="1" x14ac:dyDescent="0.2">
      <c r="A3831" s="66">
        <v>412600</v>
      </c>
      <c r="B3831" s="62" t="s">
        <v>209</v>
      </c>
      <c r="C3831" s="63">
        <v>8999.9999999999964</v>
      </c>
    </row>
    <row r="3832" spans="1:3" s="53" customFormat="1" x14ac:dyDescent="0.2">
      <c r="A3832" s="66">
        <v>412700</v>
      </c>
      <c r="B3832" s="62" t="s">
        <v>196</v>
      </c>
      <c r="C3832" s="63">
        <v>16400</v>
      </c>
    </row>
    <row r="3833" spans="1:3" s="53" customFormat="1" x14ac:dyDescent="0.2">
      <c r="A3833" s="66">
        <v>412900</v>
      </c>
      <c r="B3833" s="100" t="s">
        <v>515</v>
      </c>
      <c r="C3833" s="63">
        <v>400</v>
      </c>
    </row>
    <row r="3834" spans="1:3" s="53" customFormat="1" x14ac:dyDescent="0.2">
      <c r="A3834" s="66">
        <v>412900</v>
      </c>
      <c r="B3834" s="100" t="s">
        <v>287</v>
      </c>
      <c r="C3834" s="63">
        <v>12100.000000000002</v>
      </c>
    </row>
    <row r="3835" spans="1:3" s="53" customFormat="1" x14ac:dyDescent="0.2">
      <c r="A3835" s="66">
        <v>412900</v>
      </c>
      <c r="B3835" s="100" t="s">
        <v>305</v>
      </c>
      <c r="C3835" s="63">
        <v>1999.9999999999998</v>
      </c>
    </row>
    <row r="3836" spans="1:3" s="53" customFormat="1" x14ac:dyDescent="0.2">
      <c r="A3836" s="66">
        <v>412900</v>
      </c>
      <c r="B3836" s="100" t="s">
        <v>289</v>
      </c>
      <c r="C3836" s="63">
        <v>500</v>
      </c>
    </row>
    <row r="3837" spans="1:3" s="65" customFormat="1" ht="19.5" x14ac:dyDescent="0.2">
      <c r="A3837" s="67">
        <v>413000</v>
      </c>
      <c r="B3837" s="64" t="s">
        <v>200</v>
      </c>
      <c r="C3837" s="106">
        <f t="shared" ref="C3837" si="532">C3838</f>
        <v>200</v>
      </c>
    </row>
    <row r="3838" spans="1:3" s="53" customFormat="1" x14ac:dyDescent="0.2">
      <c r="A3838" s="66">
        <v>413900</v>
      </c>
      <c r="B3838" s="62" t="s">
        <v>95</v>
      </c>
      <c r="C3838" s="63">
        <v>200</v>
      </c>
    </row>
    <row r="3839" spans="1:3" s="53" customFormat="1" ht="19.5" x14ac:dyDescent="0.2">
      <c r="A3839" s="67">
        <v>510000</v>
      </c>
      <c r="B3839" s="64" t="s">
        <v>146</v>
      </c>
      <c r="C3839" s="106">
        <f>C3846+C3840+C3844+0</f>
        <v>64000</v>
      </c>
    </row>
    <row r="3840" spans="1:3" s="65" customFormat="1" ht="19.5" x14ac:dyDescent="0.2">
      <c r="A3840" s="67">
        <v>511000</v>
      </c>
      <c r="B3840" s="64" t="s">
        <v>147</v>
      </c>
      <c r="C3840" s="106">
        <f>SUM(C3841:C3843)</f>
        <v>56000</v>
      </c>
    </row>
    <row r="3841" spans="1:3" s="53" customFormat="1" x14ac:dyDescent="0.2">
      <c r="A3841" s="21">
        <v>511100</v>
      </c>
      <c r="B3841" s="62" t="s">
        <v>148</v>
      </c>
      <c r="C3841" s="63">
        <v>0</v>
      </c>
    </row>
    <row r="3842" spans="1:3" s="53" customFormat="1" x14ac:dyDescent="0.2">
      <c r="A3842" s="21">
        <v>511200</v>
      </c>
      <c r="B3842" s="62" t="s">
        <v>149</v>
      </c>
      <c r="C3842" s="63">
        <v>6000</v>
      </c>
    </row>
    <row r="3843" spans="1:3" s="53" customFormat="1" x14ac:dyDescent="0.2">
      <c r="A3843" s="66">
        <v>511300</v>
      </c>
      <c r="B3843" s="62" t="s">
        <v>150</v>
      </c>
      <c r="C3843" s="63">
        <v>50000</v>
      </c>
    </row>
    <row r="3844" spans="1:3" s="65" customFormat="1" ht="19.5" x14ac:dyDescent="0.2">
      <c r="A3844" s="67">
        <v>513000</v>
      </c>
      <c r="B3844" s="64" t="s">
        <v>155</v>
      </c>
      <c r="C3844" s="106">
        <f t="shared" ref="C3844" si="533">C3845</f>
        <v>5000</v>
      </c>
    </row>
    <row r="3845" spans="1:3" s="53" customFormat="1" x14ac:dyDescent="0.2">
      <c r="A3845" s="66">
        <v>513700</v>
      </c>
      <c r="B3845" s="62" t="s">
        <v>156</v>
      </c>
      <c r="C3845" s="63">
        <v>5000</v>
      </c>
    </row>
    <row r="3846" spans="1:3" s="53" customFormat="1" ht="19.5" x14ac:dyDescent="0.2">
      <c r="A3846" s="67">
        <v>516000</v>
      </c>
      <c r="B3846" s="64" t="s">
        <v>157</v>
      </c>
      <c r="C3846" s="106">
        <f t="shared" ref="C3846" si="534">C3847</f>
        <v>3000</v>
      </c>
    </row>
    <row r="3847" spans="1:3" s="53" customFormat="1" x14ac:dyDescent="0.2">
      <c r="A3847" s="66">
        <v>516100</v>
      </c>
      <c r="B3847" s="62" t="s">
        <v>157</v>
      </c>
      <c r="C3847" s="63">
        <v>3000</v>
      </c>
    </row>
    <row r="3848" spans="1:3" s="65" customFormat="1" ht="19.5" x14ac:dyDescent="0.2">
      <c r="A3848" s="67">
        <v>630000</v>
      </c>
      <c r="B3848" s="64" t="s">
        <v>184</v>
      </c>
      <c r="C3848" s="106">
        <f>C3849+0</f>
        <v>30000</v>
      </c>
    </row>
    <row r="3849" spans="1:3" s="65" customFormat="1" ht="19.5" x14ac:dyDescent="0.2">
      <c r="A3849" s="67">
        <v>638000</v>
      </c>
      <c r="B3849" s="64" t="s">
        <v>121</v>
      </c>
      <c r="C3849" s="106">
        <f t="shared" ref="C3849" si="535">C3850</f>
        <v>30000</v>
      </c>
    </row>
    <row r="3850" spans="1:3" s="53" customFormat="1" x14ac:dyDescent="0.2">
      <c r="A3850" s="66">
        <v>638100</v>
      </c>
      <c r="B3850" s="62" t="s">
        <v>189</v>
      </c>
      <c r="C3850" s="63">
        <v>30000</v>
      </c>
    </row>
    <row r="3851" spans="1:3" s="53" customFormat="1" x14ac:dyDescent="0.2">
      <c r="A3851" s="108"/>
      <c r="B3851" s="102" t="s">
        <v>222</v>
      </c>
      <c r="C3851" s="107">
        <f>C3819+C3839+C3848+0</f>
        <v>2171100</v>
      </c>
    </row>
    <row r="3852" spans="1:3" s="53" customFormat="1" x14ac:dyDescent="0.2">
      <c r="A3852" s="66"/>
      <c r="B3852" s="62"/>
      <c r="C3852" s="105"/>
    </row>
    <row r="3853" spans="1:3" s="53" customFormat="1" x14ac:dyDescent="0.2">
      <c r="A3853" s="70"/>
      <c r="B3853" s="55"/>
      <c r="C3853" s="105"/>
    </row>
    <row r="3854" spans="1:3" s="53" customFormat="1" ht="19.5" x14ac:dyDescent="0.2">
      <c r="A3854" s="66" t="s">
        <v>682</v>
      </c>
      <c r="B3854" s="64"/>
      <c r="C3854" s="105"/>
    </row>
    <row r="3855" spans="1:3" s="53" customFormat="1" ht="19.5" x14ac:dyDescent="0.2">
      <c r="A3855" s="66" t="s">
        <v>242</v>
      </c>
      <c r="B3855" s="64"/>
      <c r="C3855" s="105"/>
    </row>
    <row r="3856" spans="1:3" s="53" customFormat="1" ht="19.5" x14ac:dyDescent="0.2">
      <c r="A3856" s="66" t="s">
        <v>367</v>
      </c>
      <c r="B3856" s="64"/>
      <c r="C3856" s="105"/>
    </row>
    <row r="3857" spans="1:3" s="53" customFormat="1" ht="19.5" x14ac:dyDescent="0.2">
      <c r="A3857" s="66" t="s">
        <v>514</v>
      </c>
      <c r="B3857" s="64"/>
      <c r="C3857" s="105"/>
    </row>
    <row r="3858" spans="1:3" s="53" customFormat="1" x14ac:dyDescent="0.2">
      <c r="A3858" s="66"/>
      <c r="B3858" s="57"/>
      <c r="C3858" s="94"/>
    </row>
    <row r="3859" spans="1:3" s="53" customFormat="1" ht="19.5" x14ac:dyDescent="0.2">
      <c r="A3859" s="67">
        <v>410000</v>
      </c>
      <c r="B3859" s="59" t="s">
        <v>83</v>
      </c>
      <c r="C3859" s="106">
        <f>C3860+C3865+C3879+C3877</f>
        <v>76176200</v>
      </c>
    </row>
    <row r="3860" spans="1:3" s="53" customFormat="1" ht="19.5" x14ac:dyDescent="0.2">
      <c r="A3860" s="67">
        <v>411000</v>
      </c>
      <c r="B3860" s="59" t="s">
        <v>194</v>
      </c>
      <c r="C3860" s="106">
        <f t="shared" ref="C3860" si="536">SUM(C3861:C3864)</f>
        <v>1088000</v>
      </c>
    </row>
    <row r="3861" spans="1:3" s="53" customFormat="1" x14ac:dyDescent="0.2">
      <c r="A3861" s="66">
        <v>411100</v>
      </c>
      <c r="B3861" s="62" t="s">
        <v>84</v>
      </c>
      <c r="C3861" s="63">
        <v>1030000</v>
      </c>
    </row>
    <row r="3862" spans="1:3" s="53" customFormat="1" x14ac:dyDescent="0.2">
      <c r="A3862" s="66">
        <v>411200</v>
      </c>
      <c r="B3862" s="62" t="s">
        <v>207</v>
      </c>
      <c r="C3862" s="63">
        <v>27000</v>
      </c>
    </row>
    <row r="3863" spans="1:3" s="53" customFormat="1" ht="37.5" x14ac:dyDescent="0.2">
      <c r="A3863" s="66">
        <v>411300</v>
      </c>
      <c r="B3863" s="62" t="s">
        <v>85</v>
      </c>
      <c r="C3863" s="63">
        <v>25000</v>
      </c>
    </row>
    <row r="3864" spans="1:3" s="53" customFormat="1" x14ac:dyDescent="0.2">
      <c r="A3864" s="66">
        <v>411400</v>
      </c>
      <c r="B3864" s="62" t="s">
        <v>86</v>
      </c>
      <c r="C3864" s="63">
        <v>6000</v>
      </c>
    </row>
    <row r="3865" spans="1:3" s="53" customFormat="1" ht="19.5" x14ac:dyDescent="0.2">
      <c r="A3865" s="67">
        <v>412000</v>
      </c>
      <c r="B3865" s="64" t="s">
        <v>199</v>
      </c>
      <c r="C3865" s="106">
        <f>SUM(C3866:C3876)</f>
        <v>87700</v>
      </c>
    </row>
    <row r="3866" spans="1:3" s="53" customFormat="1" x14ac:dyDescent="0.2">
      <c r="A3866" s="66">
        <v>412100</v>
      </c>
      <c r="B3866" s="62" t="s">
        <v>87</v>
      </c>
      <c r="C3866" s="63">
        <v>6500</v>
      </c>
    </row>
    <row r="3867" spans="1:3" s="53" customFormat="1" x14ac:dyDescent="0.2">
      <c r="A3867" s="66">
        <v>412200</v>
      </c>
      <c r="B3867" s="62" t="s">
        <v>208</v>
      </c>
      <c r="C3867" s="63">
        <v>43000</v>
      </c>
    </row>
    <row r="3868" spans="1:3" s="53" customFormat="1" x14ac:dyDescent="0.2">
      <c r="A3868" s="66">
        <v>412300</v>
      </c>
      <c r="B3868" s="62" t="s">
        <v>88</v>
      </c>
      <c r="C3868" s="63">
        <v>10500</v>
      </c>
    </row>
    <row r="3869" spans="1:3" s="53" customFormat="1" x14ac:dyDescent="0.2">
      <c r="A3869" s="66">
        <v>412500</v>
      </c>
      <c r="B3869" s="62" t="s">
        <v>90</v>
      </c>
      <c r="C3869" s="63">
        <v>3000</v>
      </c>
    </row>
    <row r="3870" spans="1:3" s="53" customFormat="1" x14ac:dyDescent="0.2">
      <c r="A3870" s="66">
        <v>412600</v>
      </c>
      <c r="B3870" s="62" t="s">
        <v>209</v>
      </c>
      <c r="C3870" s="63">
        <v>10500</v>
      </c>
    </row>
    <row r="3871" spans="1:3" s="53" customFormat="1" x14ac:dyDescent="0.2">
      <c r="A3871" s="66">
        <v>412700</v>
      </c>
      <c r="B3871" s="62" t="s">
        <v>196</v>
      </c>
      <c r="C3871" s="63">
        <v>9000</v>
      </c>
    </row>
    <row r="3872" spans="1:3" s="53" customFormat="1" x14ac:dyDescent="0.2">
      <c r="A3872" s="66">
        <v>412900</v>
      </c>
      <c r="B3872" s="100" t="s">
        <v>515</v>
      </c>
      <c r="C3872" s="63">
        <v>300</v>
      </c>
    </row>
    <row r="3873" spans="1:3" s="53" customFormat="1" x14ac:dyDescent="0.2">
      <c r="A3873" s="66">
        <v>412900</v>
      </c>
      <c r="B3873" s="100" t="s">
        <v>287</v>
      </c>
      <c r="C3873" s="63">
        <v>1000</v>
      </c>
    </row>
    <row r="3874" spans="1:3" s="53" customFormat="1" x14ac:dyDescent="0.2">
      <c r="A3874" s="66">
        <v>412900</v>
      </c>
      <c r="B3874" s="100" t="s">
        <v>304</v>
      </c>
      <c r="C3874" s="63">
        <v>1200</v>
      </c>
    </row>
    <row r="3875" spans="1:3" s="53" customFormat="1" x14ac:dyDescent="0.2">
      <c r="A3875" s="66">
        <v>412900</v>
      </c>
      <c r="B3875" s="100" t="s">
        <v>305</v>
      </c>
      <c r="C3875" s="63">
        <v>700</v>
      </c>
    </row>
    <row r="3876" spans="1:3" s="53" customFormat="1" x14ac:dyDescent="0.2">
      <c r="A3876" s="66">
        <v>412900</v>
      </c>
      <c r="B3876" s="100" t="s">
        <v>306</v>
      </c>
      <c r="C3876" s="63">
        <v>2000</v>
      </c>
    </row>
    <row r="3877" spans="1:3" s="65" customFormat="1" ht="19.5" x14ac:dyDescent="0.2">
      <c r="A3877" s="67">
        <v>413000</v>
      </c>
      <c r="B3877" s="64" t="s">
        <v>200</v>
      </c>
      <c r="C3877" s="106">
        <f t="shared" ref="C3877" si="537">C3878</f>
        <v>500</v>
      </c>
    </row>
    <row r="3878" spans="1:3" s="53" customFormat="1" x14ac:dyDescent="0.2">
      <c r="A3878" s="66">
        <v>413900</v>
      </c>
      <c r="B3878" s="62" t="s">
        <v>95</v>
      </c>
      <c r="C3878" s="63">
        <v>500</v>
      </c>
    </row>
    <row r="3879" spans="1:3" s="65" customFormat="1" ht="19.5" x14ac:dyDescent="0.2">
      <c r="A3879" s="67">
        <v>414000</v>
      </c>
      <c r="B3879" s="64" t="s">
        <v>100</v>
      </c>
      <c r="C3879" s="106">
        <f t="shared" ref="C3879" si="538">SUM(C3880:C3880)</f>
        <v>75000000</v>
      </c>
    </row>
    <row r="3880" spans="1:3" s="53" customFormat="1" x14ac:dyDescent="0.2">
      <c r="A3880" s="66">
        <v>414100</v>
      </c>
      <c r="B3880" s="62" t="s">
        <v>427</v>
      </c>
      <c r="C3880" s="63">
        <v>75000000</v>
      </c>
    </row>
    <row r="3881" spans="1:3" s="53" customFormat="1" ht="19.5" x14ac:dyDescent="0.2">
      <c r="A3881" s="67">
        <v>510000</v>
      </c>
      <c r="B3881" s="64" t="s">
        <v>146</v>
      </c>
      <c r="C3881" s="106">
        <f t="shared" ref="C3881" si="539">C3882+C3884</f>
        <v>5000</v>
      </c>
    </row>
    <row r="3882" spans="1:3" s="53" customFormat="1" ht="19.5" x14ac:dyDescent="0.2">
      <c r="A3882" s="67">
        <v>511000</v>
      </c>
      <c r="B3882" s="64" t="s">
        <v>147</v>
      </c>
      <c r="C3882" s="106">
        <f t="shared" ref="C3882" si="540">SUM(C3883:C3883)</f>
        <v>3000</v>
      </c>
    </row>
    <row r="3883" spans="1:3" s="53" customFormat="1" x14ac:dyDescent="0.2">
      <c r="A3883" s="66">
        <v>511300</v>
      </c>
      <c r="B3883" s="62" t="s">
        <v>150</v>
      </c>
      <c r="C3883" s="63">
        <v>3000</v>
      </c>
    </row>
    <row r="3884" spans="1:3" s="65" customFormat="1" ht="19.5" x14ac:dyDescent="0.2">
      <c r="A3884" s="67">
        <v>516000</v>
      </c>
      <c r="B3884" s="64" t="s">
        <v>157</v>
      </c>
      <c r="C3884" s="106">
        <f t="shared" ref="C3884" si="541">C3885</f>
        <v>2000</v>
      </c>
    </row>
    <row r="3885" spans="1:3" s="53" customFormat="1" x14ac:dyDescent="0.2">
      <c r="A3885" s="66">
        <v>516100</v>
      </c>
      <c r="B3885" s="62" t="s">
        <v>157</v>
      </c>
      <c r="C3885" s="63">
        <v>2000</v>
      </c>
    </row>
    <row r="3886" spans="1:3" s="65" customFormat="1" ht="19.5" x14ac:dyDescent="0.2">
      <c r="A3886" s="67">
        <v>630000</v>
      </c>
      <c r="B3886" s="64" t="s">
        <v>184</v>
      </c>
      <c r="C3886" s="106">
        <f t="shared" ref="C3886:C3887" si="542">C3887</f>
        <v>15000</v>
      </c>
    </row>
    <row r="3887" spans="1:3" s="65" customFormat="1" ht="19.5" x14ac:dyDescent="0.2">
      <c r="A3887" s="67">
        <v>638000</v>
      </c>
      <c r="B3887" s="64" t="s">
        <v>121</v>
      </c>
      <c r="C3887" s="106">
        <f t="shared" si="542"/>
        <v>15000</v>
      </c>
    </row>
    <row r="3888" spans="1:3" s="53" customFormat="1" x14ac:dyDescent="0.2">
      <c r="A3888" s="66">
        <v>638100</v>
      </c>
      <c r="B3888" s="62" t="s">
        <v>189</v>
      </c>
      <c r="C3888" s="63">
        <v>15000</v>
      </c>
    </row>
    <row r="3889" spans="1:3" s="53" customFormat="1" x14ac:dyDescent="0.2">
      <c r="A3889" s="108"/>
      <c r="B3889" s="102" t="s">
        <v>222</v>
      </c>
      <c r="C3889" s="107">
        <f>C3859+C3881+C3886</f>
        <v>76196200</v>
      </c>
    </row>
    <row r="3890" spans="1:3" s="53" customFormat="1" x14ac:dyDescent="0.2">
      <c r="A3890" s="93"/>
      <c r="B3890" s="55"/>
      <c r="C3890" s="105"/>
    </row>
    <row r="3891" spans="1:3" s="53" customFormat="1" x14ac:dyDescent="0.2">
      <c r="A3891" s="70"/>
      <c r="B3891" s="55"/>
      <c r="C3891" s="105"/>
    </row>
    <row r="3892" spans="1:3" s="53" customFormat="1" ht="19.5" x14ac:dyDescent="0.2">
      <c r="A3892" s="66" t="s">
        <v>683</v>
      </c>
      <c r="B3892" s="64"/>
      <c r="C3892" s="105"/>
    </row>
    <row r="3893" spans="1:3" s="53" customFormat="1" ht="19.5" x14ac:dyDescent="0.2">
      <c r="A3893" s="66" t="s">
        <v>243</v>
      </c>
      <c r="B3893" s="64"/>
      <c r="C3893" s="105"/>
    </row>
    <row r="3894" spans="1:3" s="53" customFormat="1" ht="19.5" x14ac:dyDescent="0.2">
      <c r="A3894" s="66" t="s">
        <v>363</v>
      </c>
      <c r="B3894" s="64"/>
      <c r="C3894" s="105"/>
    </row>
    <row r="3895" spans="1:3" s="53" customFormat="1" ht="19.5" x14ac:dyDescent="0.2">
      <c r="A3895" s="66" t="s">
        <v>514</v>
      </c>
      <c r="B3895" s="64"/>
      <c r="C3895" s="105"/>
    </row>
    <row r="3896" spans="1:3" s="53" customFormat="1" x14ac:dyDescent="0.2">
      <c r="A3896" s="66"/>
      <c r="B3896" s="57"/>
      <c r="C3896" s="94"/>
    </row>
    <row r="3897" spans="1:3" s="53" customFormat="1" ht="19.5" x14ac:dyDescent="0.2">
      <c r="A3897" s="67">
        <v>410000</v>
      </c>
      <c r="B3897" s="59" t="s">
        <v>83</v>
      </c>
      <c r="C3897" s="106">
        <f>C3898+C3903+C3915+C3919+0</f>
        <v>24568000</v>
      </c>
    </row>
    <row r="3898" spans="1:3" s="53" customFormat="1" ht="19.5" x14ac:dyDescent="0.2">
      <c r="A3898" s="67">
        <v>411000</v>
      </c>
      <c r="B3898" s="59" t="s">
        <v>194</v>
      </c>
      <c r="C3898" s="106">
        <f t="shared" ref="C3898" si="543">SUM(C3899:C3902)</f>
        <v>1389000</v>
      </c>
    </row>
    <row r="3899" spans="1:3" s="53" customFormat="1" x14ac:dyDescent="0.2">
      <c r="A3899" s="66">
        <v>411100</v>
      </c>
      <c r="B3899" s="62" t="s">
        <v>84</v>
      </c>
      <c r="C3899" s="63">
        <v>1325500</v>
      </c>
    </row>
    <row r="3900" spans="1:3" s="53" customFormat="1" x14ac:dyDescent="0.2">
      <c r="A3900" s="66">
        <v>411200</v>
      </c>
      <c r="B3900" s="62" t="s">
        <v>207</v>
      </c>
      <c r="C3900" s="63">
        <v>40000</v>
      </c>
    </row>
    <row r="3901" spans="1:3" s="53" customFormat="1" ht="37.5" x14ac:dyDescent="0.2">
      <c r="A3901" s="66">
        <v>411300</v>
      </c>
      <c r="B3901" s="62" t="s">
        <v>85</v>
      </c>
      <c r="C3901" s="63">
        <v>13000</v>
      </c>
    </row>
    <row r="3902" spans="1:3" s="53" customFormat="1" x14ac:dyDescent="0.2">
      <c r="A3902" s="66">
        <v>411400</v>
      </c>
      <c r="B3902" s="62" t="s">
        <v>86</v>
      </c>
      <c r="C3902" s="63">
        <v>10500</v>
      </c>
    </row>
    <row r="3903" spans="1:3" s="53" customFormat="1" ht="19.5" x14ac:dyDescent="0.2">
      <c r="A3903" s="67">
        <v>412000</v>
      </c>
      <c r="B3903" s="64" t="s">
        <v>199</v>
      </c>
      <c r="C3903" s="106">
        <f>SUM(C3904:C3914)</f>
        <v>136000.00000000003</v>
      </c>
    </row>
    <row r="3904" spans="1:3" s="53" customFormat="1" x14ac:dyDescent="0.2">
      <c r="A3904" s="66">
        <v>412100</v>
      </c>
      <c r="B3904" s="62" t="s">
        <v>87</v>
      </c>
      <c r="C3904" s="63">
        <v>5300</v>
      </c>
    </row>
    <row r="3905" spans="1:3" s="53" customFormat="1" x14ac:dyDescent="0.2">
      <c r="A3905" s="66">
        <v>412200</v>
      </c>
      <c r="B3905" s="62" t="s">
        <v>208</v>
      </c>
      <c r="C3905" s="63">
        <v>29000</v>
      </c>
    </row>
    <row r="3906" spans="1:3" s="53" customFormat="1" x14ac:dyDescent="0.2">
      <c r="A3906" s="66">
        <v>412300</v>
      </c>
      <c r="B3906" s="62" t="s">
        <v>88</v>
      </c>
      <c r="C3906" s="63">
        <v>9800</v>
      </c>
    </row>
    <row r="3907" spans="1:3" s="53" customFormat="1" x14ac:dyDescent="0.2">
      <c r="A3907" s="66">
        <v>412500</v>
      </c>
      <c r="B3907" s="62" t="s">
        <v>90</v>
      </c>
      <c r="C3907" s="63">
        <v>9500</v>
      </c>
    </row>
    <row r="3908" spans="1:3" s="53" customFormat="1" x14ac:dyDescent="0.2">
      <c r="A3908" s="66">
        <v>412600</v>
      </c>
      <c r="B3908" s="62" t="s">
        <v>209</v>
      </c>
      <c r="C3908" s="63">
        <v>22300</v>
      </c>
    </row>
    <row r="3909" spans="1:3" s="53" customFormat="1" x14ac:dyDescent="0.2">
      <c r="A3909" s="66">
        <v>412700</v>
      </c>
      <c r="B3909" s="62" t="s">
        <v>196</v>
      </c>
      <c r="C3909" s="63">
        <v>40500.000000000029</v>
      </c>
    </row>
    <row r="3910" spans="1:3" s="53" customFormat="1" x14ac:dyDescent="0.2">
      <c r="A3910" s="66">
        <v>412900</v>
      </c>
      <c r="B3910" s="100" t="s">
        <v>515</v>
      </c>
      <c r="C3910" s="63">
        <v>1000</v>
      </c>
    </row>
    <row r="3911" spans="1:3" s="53" customFormat="1" x14ac:dyDescent="0.2">
      <c r="A3911" s="66">
        <v>412900</v>
      </c>
      <c r="B3911" s="100" t="s">
        <v>287</v>
      </c>
      <c r="C3911" s="63">
        <v>10000</v>
      </c>
    </row>
    <row r="3912" spans="1:3" s="53" customFormat="1" x14ac:dyDescent="0.2">
      <c r="A3912" s="66">
        <v>412900</v>
      </c>
      <c r="B3912" s="100" t="s">
        <v>304</v>
      </c>
      <c r="C3912" s="63">
        <v>4000.0000000000005</v>
      </c>
    </row>
    <row r="3913" spans="1:3" s="53" customFormat="1" x14ac:dyDescent="0.2">
      <c r="A3913" s="66">
        <v>412900</v>
      </c>
      <c r="B3913" s="100" t="s">
        <v>305</v>
      </c>
      <c r="C3913" s="63">
        <v>2000</v>
      </c>
    </row>
    <row r="3914" spans="1:3" s="53" customFormat="1" x14ac:dyDescent="0.2">
      <c r="A3914" s="66">
        <v>412900</v>
      </c>
      <c r="B3914" s="62" t="s">
        <v>306</v>
      </c>
      <c r="C3914" s="63">
        <v>2600</v>
      </c>
    </row>
    <row r="3915" spans="1:3" s="53" customFormat="1" ht="19.5" x14ac:dyDescent="0.2">
      <c r="A3915" s="67">
        <v>414000</v>
      </c>
      <c r="B3915" s="64" t="s">
        <v>100</v>
      </c>
      <c r="C3915" s="106">
        <f>SUM(C3916:C3918)</f>
        <v>22900000</v>
      </c>
    </row>
    <row r="3916" spans="1:3" s="53" customFormat="1" x14ac:dyDescent="0.2">
      <c r="A3916" s="21">
        <v>414100</v>
      </c>
      <c r="B3916" s="62" t="s">
        <v>428</v>
      </c>
      <c r="C3916" s="63">
        <v>20000000</v>
      </c>
    </row>
    <row r="3917" spans="1:3" s="53" customFormat="1" x14ac:dyDescent="0.2">
      <c r="A3917" s="21">
        <v>414100</v>
      </c>
      <c r="B3917" s="62" t="s">
        <v>429</v>
      </c>
      <c r="C3917" s="63">
        <v>1900000</v>
      </c>
    </row>
    <row r="3918" spans="1:3" s="53" customFormat="1" x14ac:dyDescent="0.2">
      <c r="A3918" s="21">
        <v>414100</v>
      </c>
      <c r="B3918" s="62" t="s">
        <v>684</v>
      </c>
      <c r="C3918" s="63">
        <v>1000000</v>
      </c>
    </row>
    <row r="3919" spans="1:3" s="109" customFormat="1" ht="19.5" x14ac:dyDescent="0.2">
      <c r="A3919" s="67">
        <v>415000</v>
      </c>
      <c r="B3919" s="64" t="s">
        <v>48</v>
      </c>
      <c r="C3919" s="106">
        <f>SUM(C3920:C3921)</f>
        <v>143000</v>
      </c>
    </row>
    <row r="3920" spans="1:3" s="53" customFormat="1" x14ac:dyDescent="0.2">
      <c r="A3920" s="21">
        <v>415200</v>
      </c>
      <c r="B3920" s="62" t="s">
        <v>255</v>
      </c>
      <c r="C3920" s="63">
        <v>20000</v>
      </c>
    </row>
    <row r="3921" spans="1:3" s="53" customFormat="1" x14ac:dyDescent="0.2">
      <c r="A3921" s="21">
        <v>415200</v>
      </c>
      <c r="B3921" s="62" t="s">
        <v>498</v>
      </c>
      <c r="C3921" s="63">
        <v>123000</v>
      </c>
    </row>
    <row r="3922" spans="1:3" s="65" customFormat="1" ht="19.5" x14ac:dyDescent="0.2">
      <c r="A3922" s="67">
        <v>480000</v>
      </c>
      <c r="B3922" s="64" t="s">
        <v>142</v>
      </c>
      <c r="C3922" s="106">
        <f t="shared" ref="C3922:C3923" si="544">C3923</f>
        <v>386100</v>
      </c>
    </row>
    <row r="3923" spans="1:3" s="65" customFormat="1" ht="19.5" x14ac:dyDescent="0.2">
      <c r="A3923" s="67">
        <v>488000</v>
      </c>
      <c r="B3923" s="64" t="s">
        <v>99</v>
      </c>
      <c r="C3923" s="106">
        <f t="shared" si="544"/>
        <v>386100</v>
      </c>
    </row>
    <row r="3924" spans="1:3" s="53" customFormat="1" x14ac:dyDescent="0.2">
      <c r="A3924" s="66">
        <v>488100</v>
      </c>
      <c r="B3924" s="62" t="s">
        <v>99</v>
      </c>
      <c r="C3924" s="63">
        <v>386100</v>
      </c>
    </row>
    <row r="3925" spans="1:3" s="53" customFormat="1" ht="19.5" x14ac:dyDescent="0.2">
      <c r="A3925" s="67">
        <v>510000</v>
      </c>
      <c r="B3925" s="64" t="s">
        <v>146</v>
      </c>
      <c r="C3925" s="106">
        <f>C3926+C3928</f>
        <v>8000</v>
      </c>
    </row>
    <row r="3926" spans="1:3" s="53" customFormat="1" ht="19.5" x14ac:dyDescent="0.2">
      <c r="A3926" s="67">
        <v>511000</v>
      </c>
      <c r="B3926" s="64" t="s">
        <v>147</v>
      </c>
      <c r="C3926" s="106">
        <f>SUM(C3927:C3927)</f>
        <v>5000</v>
      </c>
    </row>
    <row r="3927" spans="1:3" s="53" customFormat="1" x14ac:dyDescent="0.2">
      <c r="A3927" s="66">
        <v>511300</v>
      </c>
      <c r="B3927" s="62" t="s">
        <v>150</v>
      </c>
      <c r="C3927" s="63">
        <v>5000</v>
      </c>
    </row>
    <row r="3928" spans="1:3" s="65" customFormat="1" ht="19.5" x14ac:dyDescent="0.2">
      <c r="A3928" s="67">
        <v>516000</v>
      </c>
      <c r="B3928" s="64" t="s">
        <v>157</v>
      </c>
      <c r="C3928" s="106">
        <f t="shared" ref="C3928" si="545">SUM(C3929)</f>
        <v>3000</v>
      </c>
    </row>
    <row r="3929" spans="1:3" s="53" customFormat="1" x14ac:dyDescent="0.2">
      <c r="A3929" s="66">
        <v>516100</v>
      </c>
      <c r="B3929" s="62" t="s">
        <v>157</v>
      </c>
      <c r="C3929" s="63">
        <v>3000</v>
      </c>
    </row>
    <row r="3930" spans="1:3" s="65" customFormat="1" ht="19.5" x14ac:dyDescent="0.2">
      <c r="A3930" s="67">
        <v>630000</v>
      </c>
      <c r="B3930" s="64" t="s">
        <v>184</v>
      </c>
      <c r="C3930" s="106">
        <f>0+C3931</f>
        <v>13600</v>
      </c>
    </row>
    <row r="3931" spans="1:3" s="65" customFormat="1" ht="19.5" x14ac:dyDescent="0.2">
      <c r="A3931" s="67">
        <v>638000</v>
      </c>
      <c r="B3931" s="64" t="s">
        <v>121</v>
      </c>
      <c r="C3931" s="106">
        <f t="shared" ref="C3931" si="546">C3932</f>
        <v>13600</v>
      </c>
    </row>
    <row r="3932" spans="1:3" s="53" customFormat="1" x14ac:dyDescent="0.2">
      <c r="A3932" s="66">
        <v>638100</v>
      </c>
      <c r="B3932" s="62" t="s">
        <v>189</v>
      </c>
      <c r="C3932" s="63">
        <v>13600</v>
      </c>
    </row>
    <row r="3933" spans="1:3" s="53" customFormat="1" x14ac:dyDescent="0.2">
      <c r="A3933" s="108"/>
      <c r="B3933" s="102" t="s">
        <v>222</v>
      </c>
      <c r="C3933" s="107">
        <f>C3897+C3925+C3930+C3922</f>
        <v>24975700</v>
      </c>
    </row>
    <row r="3934" spans="1:3" s="53" customFormat="1" x14ac:dyDescent="0.2">
      <c r="A3934" s="72"/>
      <c r="B3934" s="62"/>
      <c r="C3934" s="105"/>
    </row>
    <row r="3935" spans="1:3" s="53" customFormat="1" x14ac:dyDescent="0.2">
      <c r="A3935" s="70"/>
      <c r="B3935" s="55"/>
      <c r="C3935" s="94"/>
    </row>
    <row r="3936" spans="1:3" s="53" customFormat="1" ht="19.5" x14ac:dyDescent="0.2">
      <c r="A3936" s="66" t="s">
        <v>685</v>
      </c>
      <c r="B3936" s="64"/>
      <c r="C3936" s="105"/>
    </row>
    <row r="3937" spans="1:3" s="53" customFormat="1" ht="19.5" x14ac:dyDescent="0.2">
      <c r="A3937" s="66" t="s">
        <v>243</v>
      </c>
      <c r="B3937" s="64"/>
      <c r="C3937" s="105"/>
    </row>
    <row r="3938" spans="1:3" s="53" customFormat="1" ht="19.5" x14ac:dyDescent="0.2">
      <c r="A3938" s="66" t="s">
        <v>367</v>
      </c>
      <c r="B3938" s="64"/>
      <c r="C3938" s="105"/>
    </row>
    <row r="3939" spans="1:3" s="53" customFormat="1" ht="19.5" x14ac:dyDescent="0.2">
      <c r="A3939" s="66" t="s">
        <v>514</v>
      </c>
      <c r="B3939" s="64"/>
      <c r="C3939" s="105"/>
    </row>
    <row r="3940" spans="1:3" s="53" customFormat="1" x14ac:dyDescent="0.2">
      <c r="A3940" s="66"/>
      <c r="B3940" s="57"/>
      <c r="C3940" s="94"/>
    </row>
    <row r="3941" spans="1:3" s="53" customFormat="1" ht="19.5" x14ac:dyDescent="0.2">
      <c r="A3941" s="67">
        <v>410000</v>
      </c>
      <c r="B3941" s="59" t="s">
        <v>83</v>
      </c>
      <c r="C3941" s="106">
        <f t="shared" ref="C3941" si="547">C3942+C3947</f>
        <v>439000</v>
      </c>
    </row>
    <row r="3942" spans="1:3" s="53" customFormat="1" ht="19.5" x14ac:dyDescent="0.2">
      <c r="A3942" s="67">
        <v>411000</v>
      </c>
      <c r="B3942" s="59" t="s">
        <v>194</v>
      </c>
      <c r="C3942" s="106">
        <f t="shared" ref="C3942" si="548">SUM(C3943:C3946)</f>
        <v>324300</v>
      </c>
    </row>
    <row r="3943" spans="1:3" s="53" customFormat="1" x14ac:dyDescent="0.2">
      <c r="A3943" s="66">
        <v>411100</v>
      </c>
      <c r="B3943" s="62" t="s">
        <v>84</v>
      </c>
      <c r="C3943" s="63">
        <v>294000</v>
      </c>
    </row>
    <row r="3944" spans="1:3" s="53" customFormat="1" x14ac:dyDescent="0.2">
      <c r="A3944" s="66">
        <v>411200</v>
      </c>
      <c r="B3944" s="62" t="s">
        <v>207</v>
      </c>
      <c r="C3944" s="63">
        <v>26000</v>
      </c>
    </row>
    <row r="3945" spans="1:3" s="53" customFormat="1" ht="37.5" x14ac:dyDescent="0.2">
      <c r="A3945" s="66">
        <v>411300</v>
      </c>
      <c r="B3945" s="62" t="s">
        <v>85</v>
      </c>
      <c r="C3945" s="63">
        <v>1300</v>
      </c>
    </row>
    <row r="3946" spans="1:3" s="53" customFormat="1" x14ac:dyDescent="0.2">
      <c r="A3946" s="66">
        <v>411400</v>
      </c>
      <c r="B3946" s="62" t="s">
        <v>86</v>
      </c>
      <c r="C3946" s="63">
        <v>3000</v>
      </c>
    </row>
    <row r="3947" spans="1:3" s="53" customFormat="1" ht="19.5" x14ac:dyDescent="0.2">
      <c r="A3947" s="67">
        <v>412000</v>
      </c>
      <c r="B3947" s="64" t="s">
        <v>199</v>
      </c>
      <c r="C3947" s="106">
        <f t="shared" ref="C3947" si="549">SUM(C3948:C3959)</f>
        <v>114700</v>
      </c>
    </row>
    <row r="3948" spans="1:3" s="53" customFormat="1" x14ac:dyDescent="0.2">
      <c r="A3948" s="66">
        <v>412100</v>
      </c>
      <c r="B3948" s="62" t="s">
        <v>87</v>
      </c>
      <c r="C3948" s="63">
        <v>800</v>
      </c>
    </row>
    <row r="3949" spans="1:3" s="53" customFormat="1" x14ac:dyDescent="0.2">
      <c r="A3949" s="66">
        <v>412200</v>
      </c>
      <c r="B3949" s="62" t="s">
        <v>208</v>
      </c>
      <c r="C3949" s="63">
        <v>19300</v>
      </c>
    </row>
    <row r="3950" spans="1:3" s="53" customFormat="1" x14ac:dyDescent="0.2">
      <c r="A3950" s="66">
        <v>412300</v>
      </c>
      <c r="B3950" s="62" t="s">
        <v>88</v>
      </c>
      <c r="C3950" s="63">
        <v>4100</v>
      </c>
    </row>
    <row r="3951" spans="1:3" s="53" customFormat="1" x14ac:dyDescent="0.2">
      <c r="A3951" s="66">
        <v>412500</v>
      </c>
      <c r="B3951" s="62" t="s">
        <v>90</v>
      </c>
      <c r="C3951" s="63">
        <v>1000.0000000000001</v>
      </c>
    </row>
    <row r="3952" spans="1:3" s="53" customFormat="1" x14ac:dyDescent="0.2">
      <c r="A3952" s="66">
        <v>412600</v>
      </c>
      <c r="B3952" s="62" t="s">
        <v>209</v>
      </c>
      <c r="C3952" s="63">
        <v>4500</v>
      </c>
    </row>
    <row r="3953" spans="1:3" s="53" customFormat="1" x14ac:dyDescent="0.2">
      <c r="A3953" s="66">
        <v>412700</v>
      </c>
      <c r="B3953" s="62" t="s">
        <v>196</v>
      </c>
      <c r="C3953" s="63">
        <v>68500</v>
      </c>
    </row>
    <row r="3954" spans="1:3" s="53" customFormat="1" x14ac:dyDescent="0.2">
      <c r="A3954" s="66">
        <v>412900</v>
      </c>
      <c r="B3954" s="100" t="s">
        <v>515</v>
      </c>
      <c r="C3954" s="63">
        <v>500</v>
      </c>
    </row>
    <row r="3955" spans="1:3" s="53" customFormat="1" x14ac:dyDescent="0.2">
      <c r="A3955" s="66">
        <v>412900</v>
      </c>
      <c r="B3955" s="100" t="s">
        <v>287</v>
      </c>
      <c r="C3955" s="63">
        <v>13000.000000000002</v>
      </c>
    </row>
    <row r="3956" spans="1:3" s="53" customFormat="1" x14ac:dyDescent="0.2">
      <c r="A3956" s="66">
        <v>412900</v>
      </c>
      <c r="B3956" s="100" t="s">
        <v>304</v>
      </c>
      <c r="C3956" s="63">
        <v>1200</v>
      </c>
    </row>
    <row r="3957" spans="1:3" s="53" customFormat="1" x14ac:dyDescent="0.2">
      <c r="A3957" s="66">
        <v>412900</v>
      </c>
      <c r="B3957" s="100" t="s">
        <v>305</v>
      </c>
      <c r="C3957" s="63">
        <v>1200</v>
      </c>
    </row>
    <row r="3958" spans="1:3" s="53" customFormat="1" x14ac:dyDescent="0.2">
      <c r="A3958" s="66">
        <v>412900</v>
      </c>
      <c r="B3958" s="100" t="s">
        <v>306</v>
      </c>
      <c r="C3958" s="63">
        <v>600</v>
      </c>
    </row>
    <row r="3959" spans="1:3" s="53" customFormat="1" x14ac:dyDescent="0.2">
      <c r="A3959" s="66">
        <v>412900</v>
      </c>
      <c r="B3959" s="62" t="s">
        <v>289</v>
      </c>
      <c r="C3959" s="63">
        <v>0</v>
      </c>
    </row>
    <row r="3960" spans="1:3" s="53" customFormat="1" ht="19.5" x14ac:dyDescent="0.2">
      <c r="A3960" s="67">
        <v>510000</v>
      </c>
      <c r="B3960" s="64" t="s">
        <v>146</v>
      </c>
      <c r="C3960" s="106">
        <f>C3961+C3963</f>
        <v>1700</v>
      </c>
    </row>
    <row r="3961" spans="1:3" s="53" customFormat="1" ht="19.5" x14ac:dyDescent="0.2">
      <c r="A3961" s="67">
        <v>511000</v>
      </c>
      <c r="B3961" s="64" t="s">
        <v>147</v>
      </c>
      <c r="C3961" s="106">
        <f>SUM(C3962:C3962)</f>
        <v>1300</v>
      </c>
    </row>
    <row r="3962" spans="1:3" s="53" customFormat="1" x14ac:dyDescent="0.2">
      <c r="A3962" s="66">
        <v>511300</v>
      </c>
      <c r="B3962" s="62" t="s">
        <v>150</v>
      </c>
      <c r="C3962" s="63">
        <v>1300</v>
      </c>
    </row>
    <row r="3963" spans="1:3" s="65" customFormat="1" ht="19.5" x14ac:dyDescent="0.2">
      <c r="A3963" s="67">
        <v>516000</v>
      </c>
      <c r="B3963" s="64" t="s">
        <v>157</v>
      </c>
      <c r="C3963" s="106">
        <f t="shared" ref="C3963" si="550">C3964</f>
        <v>400</v>
      </c>
    </row>
    <row r="3964" spans="1:3" s="53" customFormat="1" x14ac:dyDescent="0.2">
      <c r="A3964" s="66">
        <v>516100</v>
      </c>
      <c r="B3964" s="62" t="s">
        <v>157</v>
      </c>
      <c r="C3964" s="63">
        <v>400</v>
      </c>
    </row>
    <row r="3965" spans="1:3" s="53" customFormat="1" x14ac:dyDescent="0.2">
      <c r="A3965" s="108"/>
      <c r="B3965" s="102" t="s">
        <v>222</v>
      </c>
      <c r="C3965" s="107">
        <f>C3941+C3960+0+0</f>
        <v>440700</v>
      </c>
    </row>
    <row r="3966" spans="1:3" s="53" customFormat="1" x14ac:dyDescent="0.2">
      <c r="A3966" s="66"/>
      <c r="B3966" s="62"/>
      <c r="C3966" s="105"/>
    </row>
    <row r="3967" spans="1:3" s="53" customFormat="1" x14ac:dyDescent="0.2">
      <c r="A3967" s="66"/>
      <c r="B3967" s="62"/>
      <c r="C3967" s="105"/>
    </row>
    <row r="3968" spans="1:3" s="53" customFormat="1" ht="19.5" x14ac:dyDescent="0.2">
      <c r="A3968" s="66" t="s">
        <v>686</v>
      </c>
      <c r="B3968" s="64"/>
      <c r="C3968" s="105"/>
    </row>
    <row r="3969" spans="1:3" s="53" customFormat="1" ht="19.5" x14ac:dyDescent="0.2">
      <c r="A3969" s="66" t="s">
        <v>244</v>
      </c>
      <c r="B3969" s="64"/>
      <c r="C3969" s="105"/>
    </row>
    <row r="3970" spans="1:3" s="53" customFormat="1" ht="19.5" x14ac:dyDescent="0.2">
      <c r="A3970" s="66" t="s">
        <v>360</v>
      </c>
      <c r="B3970" s="64"/>
      <c r="C3970" s="105"/>
    </row>
    <row r="3971" spans="1:3" s="53" customFormat="1" ht="19.5" x14ac:dyDescent="0.2">
      <c r="A3971" s="66" t="s">
        <v>514</v>
      </c>
      <c r="B3971" s="64"/>
      <c r="C3971" s="105"/>
    </row>
    <row r="3972" spans="1:3" s="53" customFormat="1" x14ac:dyDescent="0.2">
      <c r="A3972" s="66"/>
      <c r="B3972" s="57"/>
      <c r="C3972" s="105"/>
    </row>
    <row r="3973" spans="1:3" s="65" customFormat="1" ht="19.5" x14ac:dyDescent="0.2">
      <c r="A3973" s="67">
        <v>410000</v>
      </c>
      <c r="B3973" s="59" t="s">
        <v>83</v>
      </c>
      <c r="C3973" s="106">
        <f>C3974+C3979+C3991+C3989+0</f>
        <v>17477000</v>
      </c>
    </row>
    <row r="3974" spans="1:3" s="65" customFormat="1" ht="19.5" x14ac:dyDescent="0.2">
      <c r="A3974" s="67">
        <v>411000</v>
      </c>
      <c r="B3974" s="59" t="s">
        <v>194</v>
      </c>
      <c r="C3974" s="106">
        <f t="shared" ref="C3974" si="551">SUM(C3975:C3978)</f>
        <v>2071000</v>
      </c>
    </row>
    <row r="3975" spans="1:3" s="53" customFormat="1" x14ac:dyDescent="0.2">
      <c r="A3975" s="66">
        <v>411100</v>
      </c>
      <c r="B3975" s="62" t="s">
        <v>84</v>
      </c>
      <c r="C3975" s="63">
        <v>1980000</v>
      </c>
    </row>
    <row r="3976" spans="1:3" s="53" customFormat="1" x14ac:dyDescent="0.2">
      <c r="A3976" s="66">
        <v>411200</v>
      </c>
      <c r="B3976" s="62" t="s">
        <v>207</v>
      </c>
      <c r="C3976" s="63">
        <v>60000</v>
      </c>
    </row>
    <row r="3977" spans="1:3" s="53" customFormat="1" ht="37.5" x14ac:dyDescent="0.2">
      <c r="A3977" s="66">
        <v>411300</v>
      </c>
      <c r="B3977" s="62" t="s">
        <v>85</v>
      </c>
      <c r="C3977" s="63">
        <v>20000</v>
      </c>
    </row>
    <row r="3978" spans="1:3" s="53" customFormat="1" x14ac:dyDescent="0.2">
      <c r="A3978" s="66">
        <v>411400</v>
      </c>
      <c r="B3978" s="62" t="s">
        <v>86</v>
      </c>
      <c r="C3978" s="63">
        <v>11000</v>
      </c>
    </row>
    <row r="3979" spans="1:3" s="65" customFormat="1" ht="19.5" x14ac:dyDescent="0.2">
      <c r="A3979" s="67">
        <v>412000</v>
      </c>
      <c r="B3979" s="64" t="s">
        <v>199</v>
      </c>
      <c r="C3979" s="106">
        <f>SUM(C3980:C3988)</f>
        <v>216000</v>
      </c>
    </row>
    <row r="3980" spans="1:3" s="53" customFormat="1" x14ac:dyDescent="0.2">
      <c r="A3980" s="66">
        <v>412200</v>
      </c>
      <c r="B3980" s="62" t="s">
        <v>208</v>
      </c>
      <c r="C3980" s="63">
        <v>27000</v>
      </c>
    </row>
    <row r="3981" spans="1:3" s="53" customFormat="1" x14ac:dyDescent="0.2">
      <c r="A3981" s="66">
        <v>412300</v>
      </c>
      <c r="B3981" s="62" t="s">
        <v>88</v>
      </c>
      <c r="C3981" s="63">
        <v>20500</v>
      </c>
    </row>
    <row r="3982" spans="1:3" s="53" customFormat="1" x14ac:dyDescent="0.2">
      <c r="A3982" s="66">
        <v>412500</v>
      </c>
      <c r="B3982" s="62" t="s">
        <v>90</v>
      </c>
      <c r="C3982" s="63">
        <v>17500</v>
      </c>
    </row>
    <row r="3983" spans="1:3" s="53" customFormat="1" x14ac:dyDescent="0.2">
      <c r="A3983" s="66">
        <v>412600</v>
      </c>
      <c r="B3983" s="62" t="s">
        <v>209</v>
      </c>
      <c r="C3983" s="63">
        <v>27000</v>
      </c>
    </row>
    <row r="3984" spans="1:3" s="53" customFormat="1" x14ac:dyDescent="0.2">
      <c r="A3984" s="66">
        <v>412700</v>
      </c>
      <c r="B3984" s="62" t="s">
        <v>196</v>
      </c>
      <c r="C3984" s="63">
        <v>50000</v>
      </c>
    </row>
    <row r="3985" spans="1:3" s="53" customFormat="1" x14ac:dyDescent="0.2">
      <c r="A3985" s="66">
        <v>412900</v>
      </c>
      <c r="B3985" s="100" t="s">
        <v>287</v>
      </c>
      <c r="C3985" s="63">
        <v>62000</v>
      </c>
    </row>
    <row r="3986" spans="1:3" s="53" customFormat="1" x14ac:dyDescent="0.2">
      <c r="A3986" s="66">
        <v>412900</v>
      </c>
      <c r="B3986" s="100" t="s">
        <v>304</v>
      </c>
      <c r="C3986" s="63">
        <v>4000</v>
      </c>
    </row>
    <row r="3987" spans="1:3" s="53" customFormat="1" x14ac:dyDescent="0.2">
      <c r="A3987" s="66">
        <v>412900</v>
      </c>
      <c r="B3987" s="100" t="s">
        <v>305</v>
      </c>
      <c r="C3987" s="63">
        <v>4000</v>
      </c>
    </row>
    <row r="3988" spans="1:3" s="53" customFormat="1" x14ac:dyDescent="0.2">
      <c r="A3988" s="66">
        <v>412900</v>
      </c>
      <c r="B3988" s="62" t="s">
        <v>306</v>
      </c>
      <c r="C3988" s="63">
        <v>4000</v>
      </c>
    </row>
    <row r="3989" spans="1:3" s="65" customFormat="1" ht="19.5" x14ac:dyDescent="0.2">
      <c r="A3989" s="67">
        <v>414000</v>
      </c>
      <c r="B3989" s="64" t="s">
        <v>100</v>
      </c>
      <c r="C3989" s="106">
        <f>SUM(C3990:C3990)</f>
        <v>8000000</v>
      </c>
    </row>
    <row r="3990" spans="1:3" s="53" customFormat="1" x14ac:dyDescent="0.2">
      <c r="A3990" s="66">
        <v>414100</v>
      </c>
      <c r="B3990" s="62" t="s">
        <v>430</v>
      </c>
      <c r="C3990" s="63">
        <v>8000000</v>
      </c>
    </row>
    <row r="3991" spans="1:3" s="65" customFormat="1" ht="19.5" x14ac:dyDescent="0.2">
      <c r="A3991" s="67">
        <v>415000</v>
      </c>
      <c r="B3991" s="64" t="s">
        <v>48</v>
      </c>
      <c r="C3991" s="106">
        <f t="shared" ref="C3991" si="552">SUM(C3992:C3995)</f>
        <v>7190000</v>
      </c>
    </row>
    <row r="3992" spans="1:3" s="53" customFormat="1" ht="37.5" x14ac:dyDescent="0.2">
      <c r="A3992" s="66">
        <v>415200</v>
      </c>
      <c r="B3992" s="116" t="s">
        <v>687</v>
      </c>
      <c r="C3992" s="63">
        <v>7000000</v>
      </c>
    </row>
    <row r="3993" spans="1:3" s="53" customFormat="1" ht="37.5" x14ac:dyDescent="0.2">
      <c r="A3993" s="66">
        <v>415200</v>
      </c>
      <c r="B3993" s="116" t="s">
        <v>688</v>
      </c>
      <c r="C3993" s="63">
        <v>20000</v>
      </c>
    </row>
    <row r="3994" spans="1:3" s="53" customFormat="1" x14ac:dyDescent="0.2">
      <c r="A3994" s="66">
        <v>415200</v>
      </c>
      <c r="B3994" s="62" t="s">
        <v>689</v>
      </c>
      <c r="C3994" s="63">
        <v>150000</v>
      </c>
    </row>
    <row r="3995" spans="1:3" s="53" customFormat="1" x14ac:dyDescent="0.2">
      <c r="A3995" s="66">
        <v>415200</v>
      </c>
      <c r="B3995" s="62" t="s">
        <v>495</v>
      </c>
      <c r="C3995" s="63">
        <v>20000</v>
      </c>
    </row>
    <row r="3996" spans="1:3" s="65" customFormat="1" ht="19.5" x14ac:dyDescent="0.2">
      <c r="A3996" s="67">
        <v>480000</v>
      </c>
      <c r="B3996" s="64" t="s">
        <v>142</v>
      </c>
      <c r="C3996" s="106">
        <f t="shared" ref="C3996" si="553">C3997</f>
        <v>1740000</v>
      </c>
    </row>
    <row r="3997" spans="1:3" s="65" customFormat="1" ht="19.5" x14ac:dyDescent="0.2">
      <c r="A3997" s="67">
        <v>488000</v>
      </c>
      <c r="B3997" s="64" t="s">
        <v>99</v>
      </c>
      <c r="C3997" s="106">
        <f t="shared" ref="C3997" si="554">C3998+C3999</f>
        <v>1740000</v>
      </c>
    </row>
    <row r="3998" spans="1:3" s="53" customFormat="1" x14ac:dyDescent="0.2">
      <c r="A3998" s="66">
        <v>488100</v>
      </c>
      <c r="B3998" s="62" t="s">
        <v>431</v>
      </c>
      <c r="C3998" s="63">
        <v>640000</v>
      </c>
    </row>
    <row r="3999" spans="1:3" s="53" customFormat="1" x14ac:dyDescent="0.2">
      <c r="A3999" s="66">
        <v>488100</v>
      </c>
      <c r="B3999" s="62" t="s">
        <v>99</v>
      </c>
      <c r="C3999" s="63">
        <v>1100000</v>
      </c>
    </row>
    <row r="4000" spans="1:3" s="65" customFormat="1" ht="19.5" x14ac:dyDescent="0.2">
      <c r="A4000" s="67">
        <v>510000</v>
      </c>
      <c r="B4000" s="64" t="s">
        <v>146</v>
      </c>
      <c r="C4000" s="106">
        <f>C4001+C4003</f>
        <v>22000</v>
      </c>
    </row>
    <row r="4001" spans="1:3" s="65" customFormat="1" ht="19.5" x14ac:dyDescent="0.2">
      <c r="A4001" s="67">
        <v>511000</v>
      </c>
      <c r="B4001" s="64" t="s">
        <v>147</v>
      </c>
      <c r="C4001" s="106">
        <f>C4002+0</f>
        <v>15000</v>
      </c>
    </row>
    <row r="4002" spans="1:3" s="53" customFormat="1" x14ac:dyDescent="0.2">
      <c r="A4002" s="66">
        <v>511300</v>
      </c>
      <c r="B4002" s="62" t="s">
        <v>150</v>
      </c>
      <c r="C4002" s="63">
        <v>15000</v>
      </c>
    </row>
    <row r="4003" spans="1:3" s="118" customFormat="1" ht="19.5" x14ac:dyDescent="0.2">
      <c r="A4003" s="67">
        <v>516000</v>
      </c>
      <c r="B4003" s="64" t="s">
        <v>157</v>
      </c>
      <c r="C4003" s="94">
        <f t="shared" ref="C4003" si="555">C4004</f>
        <v>7000</v>
      </c>
    </row>
    <row r="4004" spans="1:3" s="53" customFormat="1" x14ac:dyDescent="0.2">
      <c r="A4004" s="66">
        <v>516100</v>
      </c>
      <c r="B4004" s="62" t="s">
        <v>157</v>
      </c>
      <c r="C4004" s="63">
        <v>7000</v>
      </c>
    </row>
    <row r="4005" spans="1:3" s="65" customFormat="1" ht="19.5" x14ac:dyDescent="0.2">
      <c r="A4005" s="67">
        <v>630000</v>
      </c>
      <c r="B4005" s="64" t="s">
        <v>184</v>
      </c>
      <c r="C4005" s="106">
        <f>C4006+0</f>
        <v>60000</v>
      </c>
    </row>
    <row r="4006" spans="1:3" s="65" customFormat="1" ht="19.5" x14ac:dyDescent="0.2">
      <c r="A4006" s="67">
        <v>638000</v>
      </c>
      <c r="B4006" s="64" t="s">
        <v>121</v>
      </c>
      <c r="C4006" s="106">
        <f t="shared" ref="C4006" si="556">C4007</f>
        <v>60000</v>
      </c>
    </row>
    <row r="4007" spans="1:3" s="53" customFormat="1" x14ac:dyDescent="0.2">
      <c r="A4007" s="66">
        <v>638100</v>
      </c>
      <c r="B4007" s="62" t="s">
        <v>189</v>
      </c>
      <c r="C4007" s="63">
        <v>60000</v>
      </c>
    </row>
    <row r="4008" spans="1:3" s="128" customFormat="1" x14ac:dyDescent="0.2">
      <c r="A4008" s="113"/>
      <c r="B4008" s="114" t="s">
        <v>222</v>
      </c>
      <c r="C4008" s="115">
        <f>C3973+C3996+C4000+C4005</f>
        <v>19299000</v>
      </c>
    </row>
    <row r="4009" spans="1:3" s="118" customFormat="1" x14ac:dyDescent="0.2">
      <c r="A4009" s="93"/>
      <c r="B4009" s="55"/>
      <c r="C4009" s="94"/>
    </row>
    <row r="4010" spans="1:3" s="118" customFormat="1" x14ac:dyDescent="0.2">
      <c r="A4010" s="93"/>
      <c r="B4010" s="55"/>
      <c r="C4010" s="94"/>
    </row>
    <row r="4011" spans="1:3" s="118" customFormat="1" ht="19.5" x14ac:dyDescent="0.2">
      <c r="A4011" s="66" t="s">
        <v>690</v>
      </c>
      <c r="B4011" s="64"/>
      <c r="C4011" s="94"/>
    </row>
    <row r="4012" spans="1:3" s="118" customFormat="1" ht="19.5" x14ac:dyDescent="0.2">
      <c r="A4012" s="66" t="s">
        <v>244</v>
      </c>
      <c r="B4012" s="64"/>
      <c r="C4012" s="94"/>
    </row>
    <row r="4013" spans="1:3" s="118" customFormat="1" ht="19.5" x14ac:dyDescent="0.2">
      <c r="A4013" s="66" t="s">
        <v>361</v>
      </c>
      <c r="B4013" s="64"/>
      <c r="C4013" s="94"/>
    </row>
    <row r="4014" spans="1:3" s="118" customFormat="1" ht="19.5" x14ac:dyDescent="0.2">
      <c r="A4014" s="66" t="s">
        <v>514</v>
      </c>
      <c r="B4014" s="64"/>
      <c r="C4014" s="94"/>
    </row>
    <row r="4015" spans="1:3" s="118" customFormat="1" x14ac:dyDescent="0.2">
      <c r="A4015" s="66"/>
      <c r="B4015" s="57"/>
      <c r="C4015" s="94"/>
    </row>
    <row r="4016" spans="1:3" s="118" customFormat="1" ht="19.5" x14ac:dyDescent="0.2">
      <c r="A4016" s="67">
        <v>410000</v>
      </c>
      <c r="B4016" s="59" t="s">
        <v>83</v>
      </c>
      <c r="C4016" s="94">
        <f t="shared" ref="C4016" si="557">C4017+C4022</f>
        <v>410900.00000000029</v>
      </c>
    </row>
    <row r="4017" spans="1:3" s="118" customFormat="1" ht="19.5" x14ac:dyDescent="0.2">
      <c r="A4017" s="67">
        <v>411000</v>
      </c>
      <c r="B4017" s="59" t="s">
        <v>194</v>
      </c>
      <c r="C4017" s="94">
        <f t="shared" ref="C4017" si="558">SUM(C4018:C4021)</f>
        <v>345700.00000000029</v>
      </c>
    </row>
    <row r="4018" spans="1:3" s="53" customFormat="1" x14ac:dyDescent="0.2">
      <c r="A4018" s="66">
        <v>411100</v>
      </c>
      <c r="B4018" s="62" t="s">
        <v>84</v>
      </c>
      <c r="C4018" s="63">
        <v>324000.00000000029</v>
      </c>
    </row>
    <row r="4019" spans="1:3" s="53" customFormat="1" x14ac:dyDescent="0.2">
      <c r="A4019" s="66">
        <v>411200</v>
      </c>
      <c r="B4019" s="62" t="s">
        <v>207</v>
      </c>
      <c r="C4019" s="63">
        <v>11200</v>
      </c>
    </row>
    <row r="4020" spans="1:3" s="53" customFormat="1" ht="37.5" x14ac:dyDescent="0.2">
      <c r="A4020" s="66">
        <v>411300</v>
      </c>
      <c r="B4020" s="62" t="s">
        <v>85</v>
      </c>
      <c r="C4020" s="63">
        <v>8000</v>
      </c>
    </row>
    <row r="4021" spans="1:3" s="53" customFormat="1" x14ac:dyDescent="0.2">
      <c r="A4021" s="66">
        <v>411400</v>
      </c>
      <c r="B4021" s="62" t="s">
        <v>86</v>
      </c>
      <c r="C4021" s="63">
        <v>2500</v>
      </c>
    </row>
    <row r="4022" spans="1:3" s="118" customFormat="1" ht="19.5" x14ac:dyDescent="0.2">
      <c r="A4022" s="67">
        <v>412000</v>
      </c>
      <c r="B4022" s="64" t="s">
        <v>199</v>
      </c>
      <c r="C4022" s="94">
        <f>SUM(C4023:C4032)</f>
        <v>65200</v>
      </c>
    </row>
    <row r="4023" spans="1:3" s="53" customFormat="1" x14ac:dyDescent="0.2">
      <c r="A4023" s="66">
        <v>412100</v>
      </c>
      <c r="B4023" s="62" t="s">
        <v>87</v>
      </c>
      <c r="C4023" s="63">
        <v>32000</v>
      </c>
    </row>
    <row r="4024" spans="1:3" s="53" customFormat="1" x14ac:dyDescent="0.2">
      <c r="A4024" s="66">
        <v>412200</v>
      </c>
      <c r="B4024" s="62" t="s">
        <v>208</v>
      </c>
      <c r="C4024" s="63">
        <v>10000</v>
      </c>
    </row>
    <row r="4025" spans="1:3" s="53" customFormat="1" x14ac:dyDescent="0.2">
      <c r="A4025" s="66">
        <v>412300</v>
      </c>
      <c r="B4025" s="62" t="s">
        <v>88</v>
      </c>
      <c r="C4025" s="63">
        <v>2100</v>
      </c>
    </row>
    <row r="4026" spans="1:3" s="53" customFormat="1" x14ac:dyDescent="0.2">
      <c r="A4026" s="66">
        <v>412400</v>
      </c>
      <c r="B4026" s="62" t="s">
        <v>89</v>
      </c>
      <c r="C4026" s="63">
        <v>12000</v>
      </c>
    </row>
    <row r="4027" spans="1:3" s="53" customFormat="1" x14ac:dyDescent="0.2">
      <c r="A4027" s="66">
        <v>412500</v>
      </c>
      <c r="B4027" s="62" t="s">
        <v>90</v>
      </c>
      <c r="C4027" s="63">
        <v>800</v>
      </c>
    </row>
    <row r="4028" spans="1:3" s="53" customFormat="1" x14ac:dyDescent="0.2">
      <c r="A4028" s="66">
        <v>412600</v>
      </c>
      <c r="B4028" s="62" t="s">
        <v>209</v>
      </c>
      <c r="C4028" s="63">
        <v>1000</v>
      </c>
    </row>
    <row r="4029" spans="1:3" s="53" customFormat="1" x14ac:dyDescent="0.2">
      <c r="A4029" s="66">
        <v>412700</v>
      </c>
      <c r="B4029" s="62" t="s">
        <v>196</v>
      </c>
      <c r="C4029" s="63">
        <v>5400</v>
      </c>
    </row>
    <row r="4030" spans="1:3" s="53" customFormat="1" x14ac:dyDescent="0.2">
      <c r="A4030" s="66">
        <v>412900</v>
      </c>
      <c r="B4030" s="100" t="s">
        <v>287</v>
      </c>
      <c r="C4030" s="63">
        <v>1000</v>
      </c>
    </row>
    <row r="4031" spans="1:3" s="53" customFormat="1" x14ac:dyDescent="0.2">
      <c r="A4031" s="66">
        <v>412900</v>
      </c>
      <c r="B4031" s="100" t="s">
        <v>305</v>
      </c>
      <c r="C4031" s="63">
        <v>200</v>
      </c>
    </row>
    <row r="4032" spans="1:3" s="53" customFormat="1" x14ac:dyDescent="0.2">
      <c r="A4032" s="66">
        <v>412900</v>
      </c>
      <c r="B4032" s="100" t="s">
        <v>306</v>
      </c>
      <c r="C4032" s="63">
        <v>699.99999999999989</v>
      </c>
    </row>
    <row r="4033" spans="1:3" s="118" customFormat="1" ht="19.5" x14ac:dyDescent="0.2">
      <c r="A4033" s="67">
        <v>510000</v>
      </c>
      <c r="B4033" s="64" t="s">
        <v>146</v>
      </c>
      <c r="C4033" s="94">
        <f t="shared" ref="C4033" si="559">C4034+C4038+C4036</f>
        <v>11000</v>
      </c>
    </row>
    <row r="4034" spans="1:3" s="118" customFormat="1" ht="19.5" x14ac:dyDescent="0.2">
      <c r="A4034" s="67">
        <v>511000</v>
      </c>
      <c r="B4034" s="64" t="s">
        <v>147</v>
      </c>
      <c r="C4034" s="94">
        <f t="shared" ref="C4034" si="560">SUM(C4035:C4035)</f>
        <v>2000</v>
      </c>
    </row>
    <row r="4035" spans="1:3" s="53" customFormat="1" x14ac:dyDescent="0.2">
      <c r="A4035" s="66">
        <v>511300</v>
      </c>
      <c r="B4035" s="62" t="s">
        <v>150</v>
      </c>
      <c r="C4035" s="63">
        <v>2000</v>
      </c>
    </row>
    <row r="4036" spans="1:3" s="118" customFormat="1" ht="19.5" x14ac:dyDescent="0.2">
      <c r="A4036" s="67">
        <v>513000</v>
      </c>
      <c r="B4036" s="64" t="s">
        <v>155</v>
      </c>
      <c r="C4036" s="94">
        <f t="shared" ref="C4036" si="561">C4037</f>
        <v>8000</v>
      </c>
    </row>
    <row r="4037" spans="1:3" s="53" customFormat="1" x14ac:dyDescent="0.2">
      <c r="A4037" s="66">
        <v>513700</v>
      </c>
      <c r="B4037" s="62" t="s">
        <v>316</v>
      </c>
      <c r="C4037" s="63">
        <v>8000</v>
      </c>
    </row>
    <row r="4038" spans="1:3" s="118" customFormat="1" ht="19.5" x14ac:dyDescent="0.2">
      <c r="A4038" s="67">
        <v>516000</v>
      </c>
      <c r="B4038" s="64" t="s">
        <v>157</v>
      </c>
      <c r="C4038" s="94">
        <f t="shared" ref="C4038" si="562">C4039</f>
        <v>1000</v>
      </c>
    </row>
    <row r="4039" spans="1:3" s="53" customFormat="1" x14ac:dyDescent="0.2">
      <c r="A4039" s="66">
        <v>516100</v>
      </c>
      <c r="B4039" s="62" t="s">
        <v>157</v>
      </c>
      <c r="C4039" s="63">
        <v>1000</v>
      </c>
    </row>
    <row r="4040" spans="1:3" s="118" customFormat="1" ht="19.5" x14ac:dyDescent="0.2">
      <c r="A4040" s="67">
        <v>630000</v>
      </c>
      <c r="B4040" s="64" t="s">
        <v>184</v>
      </c>
      <c r="C4040" s="94">
        <f>0+C4041</f>
        <v>4500</v>
      </c>
    </row>
    <row r="4041" spans="1:3" s="118" customFormat="1" ht="19.5" x14ac:dyDescent="0.2">
      <c r="A4041" s="67">
        <v>638000</v>
      </c>
      <c r="B4041" s="64" t="s">
        <v>121</v>
      </c>
      <c r="C4041" s="94">
        <f t="shared" ref="C4041" si="563">C4042</f>
        <v>4500</v>
      </c>
    </row>
    <row r="4042" spans="1:3" s="53" customFormat="1" x14ac:dyDescent="0.2">
      <c r="A4042" s="66">
        <v>638100</v>
      </c>
      <c r="B4042" s="62" t="s">
        <v>189</v>
      </c>
      <c r="C4042" s="63">
        <v>4500</v>
      </c>
    </row>
    <row r="4043" spans="1:3" s="128" customFormat="1" x14ac:dyDescent="0.2">
      <c r="A4043" s="113"/>
      <c r="B4043" s="114" t="s">
        <v>222</v>
      </c>
      <c r="C4043" s="115">
        <f>C4016+C4033+C4040</f>
        <v>426400.00000000029</v>
      </c>
    </row>
    <row r="4044" spans="1:3" s="118" customFormat="1" x14ac:dyDescent="0.2">
      <c r="A4044" s="93"/>
      <c r="B4044" s="55"/>
      <c r="C4044" s="94"/>
    </row>
    <row r="4045" spans="1:3" s="118" customFormat="1" x14ac:dyDescent="0.2">
      <c r="A4045" s="93"/>
      <c r="B4045" s="55"/>
      <c r="C4045" s="94"/>
    </row>
    <row r="4046" spans="1:3" s="53" customFormat="1" ht="19.5" x14ac:dyDescent="0.2">
      <c r="A4046" s="66" t="s">
        <v>691</v>
      </c>
      <c r="B4046" s="64"/>
      <c r="C4046" s="105"/>
    </row>
    <row r="4047" spans="1:3" s="53" customFormat="1" ht="19.5" x14ac:dyDescent="0.2">
      <c r="A4047" s="66" t="s">
        <v>245</v>
      </c>
      <c r="B4047" s="64"/>
      <c r="C4047" s="105"/>
    </row>
    <row r="4048" spans="1:3" s="53" customFormat="1" ht="19.5" x14ac:dyDescent="0.2">
      <c r="A4048" s="66" t="s">
        <v>369</v>
      </c>
      <c r="B4048" s="64"/>
      <c r="C4048" s="105"/>
    </row>
    <row r="4049" spans="1:3" s="53" customFormat="1" ht="19.5" x14ac:dyDescent="0.2">
      <c r="A4049" s="66" t="s">
        <v>576</v>
      </c>
      <c r="B4049" s="64"/>
      <c r="C4049" s="105"/>
    </row>
    <row r="4050" spans="1:3" s="53" customFormat="1" x14ac:dyDescent="0.2">
      <c r="A4050" s="66"/>
      <c r="B4050" s="57"/>
      <c r="C4050" s="94"/>
    </row>
    <row r="4051" spans="1:3" s="53" customFormat="1" ht="19.5" x14ac:dyDescent="0.2">
      <c r="A4051" s="67">
        <v>410000</v>
      </c>
      <c r="B4051" s="59" t="s">
        <v>83</v>
      </c>
      <c r="C4051" s="106">
        <f>C4052+C4057+C4073+C4071</f>
        <v>5137500</v>
      </c>
    </row>
    <row r="4052" spans="1:3" s="53" customFormat="1" ht="19.5" x14ac:dyDescent="0.2">
      <c r="A4052" s="67">
        <v>411000</v>
      </c>
      <c r="B4052" s="59" t="s">
        <v>194</v>
      </c>
      <c r="C4052" s="106">
        <f t="shared" ref="C4052" si="564">SUM(C4053:C4056)</f>
        <v>2390000</v>
      </c>
    </row>
    <row r="4053" spans="1:3" s="53" customFormat="1" x14ac:dyDescent="0.2">
      <c r="A4053" s="66">
        <v>411100</v>
      </c>
      <c r="B4053" s="62" t="s">
        <v>84</v>
      </c>
      <c r="C4053" s="63">
        <v>2235000</v>
      </c>
    </row>
    <row r="4054" spans="1:3" s="53" customFormat="1" x14ac:dyDescent="0.2">
      <c r="A4054" s="66">
        <v>411200</v>
      </c>
      <c r="B4054" s="62" t="s">
        <v>207</v>
      </c>
      <c r="C4054" s="63">
        <v>60000</v>
      </c>
    </row>
    <row r="4055" spans="1:3" s="53" customFormat="1" ht="37.5" x14ac:dyDescent="0.2">
      <c r="A4055" s="66">
        <v>411300</v>
      </c>
      <c r="B4055" s="62" t="s">
        <v>85</v>
      </c>
      <c r="C4055" s="63">
        <v>53000</v>
      </c>
    </row>
    <row r="4056" spans="1:3" s="53" customFormat="1" x14ac:dyDescent="0.2">
      <c r="A4056" s="66">
        <v>411400</v>
      </c>
      <c r="B4056" s="62" t="s">
        <v>86</v>
      </c>
      <c r="C4056" s="63">
        <v>42000</v>
      </c>
    </row>
    <row r="4057" spans="1:3" s="53" customFormat="1" ht="19.5" x14ac:dyDescent="0.2">
      <c r="A4057" s="67">
        <v>412000</v>
      </c>
      <c r="B4057" s="64" t="s">
        <v>199</v>
      </c>
      <c r="C4057" s="106">
        <f>SUM(C4058:C4070)</f>
        <v>277500</v>
      </c>
    </row>
    <row r="4058" spans="1:3" s="53" customFormat="1" x14ac:dyDescent="0.2">
      <c r="A4058" s="66">
        <v>412200</v>
      </c>
      <c r="B4058" s="62" t="s">
        <v>208</v>
      </c>
      <c r="C4058" s="63">
        <v>50000</v>
      </c>
    </row>
    <row r="4059" spans="1:3" s="53" customFormat="1" x14ac:dyDescent="0.2">
      <c r="A4059" s="66">
        <v>412300</v>
      </c>
      <c r="B4059" s="62" t="s">
        <v>88</v>
      </c>
      <c r="C4059" s="63">
        <v>14000</v>
      </c>
    </row>
    <row r="4060" spans="1:3" s="53" customFormat="1" x14ac:dyDescent="0.2">
      <c r="A4060" s="66">
        <v>412500</v>
      </c>
      <c r="B4060" s="62" t="s">
        <v>90</v>
      </c>
      <c r="C4060" s="63">
        <v>9000</v>
      </c>
    </row>
    <row r="4061" spans="1:3" s="53" customFormat="1" x14ac:dyDescent="0.2">
      <c r="A4061" s="66">
        <v>412600</v>
      </c>
      <c r="B4061" s="62" t="s">
        <v>209</v>
      </c>
      <c r="C4061" s="63">
        <v>22000</v>
      </c>
    </row>
    <row r="4062" spans="1:3" s="53" customFormat="1" x14ac:dyDescent="0.2">
      <c r="A4062" s="66">
        <v>412700</v>
      </c>
      <c r="B4062" s="62" t="s">
        <v>196</v>
      </c>
      <c r="C4062" s="63">
        <v>38000</v>
      </c>
    </row>
    <row r="4063" spans="1:3" s="53" customFormat="1" x14ac:dyDescent="0.2">
      <c r="A4063" s="66">
        <v>412900</v>
      </c>
      <c r="B4063" s="100" t="s">
        <v>515</v>
      </c>
      <c r="C4063" s="63">
        <v>500</v>
      </c>
    </row>
    <row r="4064" spans="1:3" s="53" customFormat="1" x14ac:dyDescent="0.2">
      <c r="A4064" s="66">
        <v>412900</v>
      </c>
      <c r="B4064" s="100" t="s">
        <v>287</v>
      </c>
      <c r="C4064" s="63">
        <v>2000</v>
      </c>
    </row>
    <row r="4065" spans="1:3" s="53" customFormat="1" x14ac:dyDescent="0.2">
      <c r="A4065" s="66">
        <v>412900</v>
      </c>
      <c r="B4065" s="100" t="s">
        <v>304</v>
      </c>
      <c r="C4065" s="63">
        <v>4000</v>
      </c>
    </row>
    <row r="4066" spans="1:3" s="53" customFormat="1" x14ac:dyDescent="0.2">
      <c r="A4066" s="66">
        <v>412900</v>
      </c>
      <c r="B4066" s="100" t="s">
        <v>305</v>
      </c>
      <c r="C4066" s="63">
        <v>3000</v>
      </c>
    </row>
    <row r="4067" spans="1:3" s="53" customFormat="1" x14ac:dyDescent="0.2">
      <c r="A4067" s="66">
        <v>412900</v>
      </c>
      <c r="B4067" s="100" t="s">
        <v>306</v>
      </c>
      <c r="C4067" s="63">
        <v>5000</v>
      </c>
    </row>
    <row r="4068" spans="1:3" s="53" customFormat="1" x14ac:dyDescent="0.2">
      <c r="A4068" s="66">
        <v>412900</v>
      </c>
      <c r="B4068" s="62" t="s">
        <v>692</v>
      </c>
      <c r="C4068" s="63">
        <v>90000</v>
      </c>
    </row>
    <row r="4069" spans="1:3" s="53" customFormat="1" x14ac:dyDescent="0.2">
      <c r="A4069" s="66">
        <v>412900</v>
      </c>
      <c r="B4069" s="62" t="s">
        <v>432</v>
      </c>
      <c r="C4069" s="63">
        <v>20000</v>
      </c>
    </row>
    <row r="4070" spans="1:3" s="53" customFormat="1" x14ac:dyDescent="0.2">
      <c r="A4070" s="66">
        <v>412900</v>
      </c>
      <c r="B4070" s="62" t="s">
        <v>433</v>
      </c>
      <c r="C4070" s="63">
        <v>20000</v>
      </c>
    </row>
    <row r="4071" spans="1:3" s="65" customFormat="1" ht="19.5" x14ac:dyDescent="0.2">
      <c r="A4071" s="67">
        <v>414000</v>
      </c>
      <c r="B4071" s="64" t="s">
        <v>100</v>
      </c>
      <c r="C4071" s="106">
        <f>0+C4072</f>
        <v>1450000</v>
      </c>
    </row>
    <row r="4072" spans="1:3" s="53" customFormat="1" x14ac:dyDescent="0.2">
      <c r="A4072" s="66">
        <v>414100</v>
      </c>
      <c r="B4072" s="62" t="s">
        <v>434</v>
      </c>
      <c r="C4072" s="63">
        <v>1450000</v>
      </c>
    </row>
    <row r="4073" spans="1:3" s="53" customFormat="1" ht="19.5" x14ac:dyDescent="0.2">
      <c r="A4073" s="67">
        <v>415000</v>
      </c>
      <c r="B4073" s="64" t="s">
        <v>48</v>
      </c>
      <c r="C4073" s="106">
        <f>SUM(C4074:C4076)</f>
        <v>1020000</v>
      </c>
    </row>
    <row r="4074" spans="1:3" s="53" customFormat="1" x14ac:dyDescent="0.2">
      <c r="A4074" s="66">
        <v>415200</v>
      </c>
      <c r="B4074" s="62" t="s">
        <v>435</v>
      </c>
      <c r="C4074" s="63">
        <v>600000</v>
      </c>
    </row>
    <row r="4075" spans="1:3" s="53" customFormat="1" x14ac:dyDescent="0.2">
      <c r="A4075" s="66">
        <v>415200</v>
      </c>
      <c r="B4075" s="62" t="s">
        <v>436</v>
      </c>
      <c r="C4075" s="63">
        <v>350000</v>
      </c>
    </row>
    <row r="4076" spans="1:3" s="53" customFormat="1" x14ac:dyDescent="0.2">
      <c r="A4076" s="66">
        <v>415200</v>
      </c>
      <c r="B4076" s="62" t="s">
        <v>693</v>
      </c>
      <c r="C4076" s="63">
        <v>70000</v>
      </c>
    </row>
    <row r="4077" spans="1:3" s="53" customFormat="1" ht="18.75" customHeight="1" x14ac:dyDescent="0.2">
      <c r="A4077" s="67">
        <v>480000</v>
      </c>
      <c r="B4077" s="64" t="s">
        <v>142</v>
      </c>
      <c r="C4077" s="106">
        <f>C4078+0</f>
        <v>1725000</v>
      </c>
    </row>
    <row r="4078" spans="1:3" s="53" customFormat="1" ht="19.5" x14ac:dyDescent="0.2">
      <c r="A4078" s="67">
        <v>488000</v>
      </c>
      <c r="B4078" s="64" t="s">
        <v>99</v>
      </c>
      <c r="C4078" s="106">
        <f t="shared" ref="C4078" si="565">SUM(C4079:C4081)</f>
        <v>1725000</v>
      </c>
    </row>
    <row r="4079" spans="1:3" s="53" customFormat="1" x14ac:dyDescent="0.2">
      <c r="A4079" s="66">
        <v>488100</v>
      </c>
      <c r="B4079" s="62" t="s">
        <v>499</v>
      </c>
      <c r="C4079" s="63">
        <v>120000</v>
      </c>
    </row>
    <row r="4080" spans="1:3" s="53" customFormat="1" x14ac:dyDescent="0.2">
      <c r="A4080" s="66">
        <v>488100</v>
      </c>
      <c r="B4080" s="62" t="s">
        <v>99</v>
      </c>
      <c r="C4080" s="63">
        <v>1100000</v>
      </c>
    </row>
    <row r="4081" spans="1:3" s="53" customFormat="1" x14ac:dyDescent="0.2">
      <c r="A4081" s="66">
        <v>488100</v>
      </c>
      <c r="B4081" s="62" t="s">
        <v>500</v>
      </c>
      <c r="C4081" s="63">
        <v>505000</v>
      </c>
    </row>
    <row r="4082" spans="1:3" s="53" customFormat="1" ht="19.5" x14ac:dyDescent="0.2">
      <c r="A4082" s="67">
        <v>510000</v>
      </c>
      <c r="B4082" s="64" t="s">
        <v>146</v>
      </c>
      <c r="C4082" s="106">
        <f>C4083+C4085</f>
        <v>13000</v>
      </c>
    </row>
    <row r="4083" spans="1:3" s="53" customFormat="1" ht="19.5" x14ac:dyDescent="0.2">
      <c r="A4083" s="67">
        <v>511000</v>
      </c>
      <c r="B4083" s="64" t="s">
        <v>147</v>
      </c>
      <c r="C4083" s="106">
        <f>SUM(C4084:C4084)</f>
        <v>8000</v>
      </c>
    </row>
    <row r="4084" spans="1:3" s="53" customFormat="1" x14ac:dyDescent="0.2">
      <c r="A4084" s="66">
        <v>511300</v>
      </c>
      <c r="B4084" s="62" t="s">
        <v>150</v>
      </c>
      <c r="C4084" s="63">
        <v>8000</v>
      </c>
    </row>
    <row r="4085" spans="1:3" s="53" customFormat="1" ht="19.5" x14ac:dyDescent="0.2">
      <c r="A4085" s="67">
        <v>516000</v>
      </c>
      <c r="B4085" s="64" t="s">
        <v>157</v>
      </c>
      <c r="C4085" s="106">
        <f t="shared" ref="C4085" si="566">SUM(C4086)</f>
        <v>5000</v>
      </c>
    </row>
    <row r="4086" spans="1:3" s="53" customFormat="1" x14ac:dyDescent="0.2">
      <c r="A4086" s="66">
        <v>516100</v>
      </c>
      <c r="B4086" s="62" t="s">
        <v>157</v>
      </c>
      <c r="C4086" s="63">
        <v>5000</v>
      </c>
    </row>
    <row r="4087" spans="1:3" s="65" customFormat="1" ht="19.5" x14ac:dyDescent="0.2">
      <c r="A4087" s="67">
        <v>630000</v>
      </c>
      <c r="B4087" s="64" t="s">
        <v>184</v>
      </c>
      <c r="C4087" s="106">
        <f>C4088+C4090</f>
        <v>190000</v>
      </c>
    </row>
    <row r="4088" spans="1:3" s="65" customFormat="1" ht="19.5" x14ac:dyDescent="0.2">
      <c r="A4088" s="67">
        <v>631000</v>
      </c>
      <c r="B4088" s="64" t="s">
        <v>120</v>
      </c>
      <c r="C4088" s="106">
        <f>SUM(C4089:C4089)</f>
        <v>100000</v>
      </c>
    </row>
    <row r="4089" spans="1:3" s="53" customFormat="1" x14ac:dyDescent="0.2">
      <c r="A4089" s="66">
        <v>631900</v>
      </c>
      <c r="B4089" s="62" t="s">
        <v>347</v>
      </c>
      <c r="C4089" s="63">
        <v>100000</v>
      </c>
    </row>
    <row r="4090" spans="1:3" s="65" customFormat="1" ht="19.5" x14ac:dyDescent="0.2">
      <c r="A4090" s="67">
        <v>638000</v>
      </c>
      <c r="B4090" s="64" t="s">
        <v>121</v>
      </c>
      <c r="C4090" s="106">
        <f t="shared" ref="C4090" si="567">C4091</f>
        <v>90000</v>
      </c>
    </row>
    <row r="4091" spans="1:3" s="53" customFormat="1" x14ac:dyDescent="0.2">
      <c r="A4091" s="66">
        <v>638100</v>
      </c>
      <c r="B4091" s="62" t="s">
        <v>189</v>
      </c>
      <c r="C4091" s="63">
        <v>90000</v>
      </c>
    </row>
    <row r="4092" spans="1:3" s="53" customFormat="1" x14ac:dyDescent="0.2">
      <c r="A4092" s="108"/>
      <c r="B4092" s="102" t="s">
        <v>222</v>
      </c>
      <c r="C4092" s="107">
        <f>C4051+C4077+C4082+C4087</f>
        <v>7065500</v>
      </c>
    </row>
    <row r="4093" spans="1:3" s="53" customFormat="1" x14ac:dyDescent="0.2">
      <c r="A4093" s="66"/>
      <c r="B4093" s="62"/>
      <c r="C4093" s="105"/>
    </row>
    <row r="4094" spans="1:3" s="53" customFormat="1" x14ac:dyDescent="0.2">
      <c r="A4094" s="70"/>
      <c r="B4094" s="55"/>
      <c r="C4094" s="105"/>
    </row>
    <row r="4095" spans="1:3" s="53" customFormat="1" ht="19.5" x14ac:dyDescent="0.2">
      <c r="A4095" s="66" t="s">
        <v>694</v>
      </c>
      <c r="B4095" s="64"/>
      <c r="C4095" s="105"/>
    </row>
    <row r="4096" spans="1:3" s="53" customFormat="1" ht="19.5" x14ac:dyDescent="0.2">
      <c r="A4096" s="66" t="s">
        <v>246</v>
      </c>
      <c r="B4096" s="64"/>
      <c r="C4096" s="105"/>
    </row>
    <row r="4097" spans="1:3" s="53" customFormat="1" ht="19.5" x14ac:dyDescent="0.2">
      <c r="A4097" s="66" t="s">
        <v>370</v>
      </c>
      <c r="B4097" s="64"/>
      <c r="C4097" s="105"/>
    </row>
    <row r="4098" spans="1:3" s="53" customFormat="1" ht="19.5" x14ac:dyDescent="0.2">
      <c r="A4098" s="66" t="s">
        <v>514</v>
      </c>
      <c r="B4098" s="64"/>
      <c r="C4098" s="105"/>
    </row>
    <row r="4099" spans="1:3" s="53" customFormat="1" x14ac:dyDescent="0.2">
      <c r="A4099" s="66"/>
      <c r="B4099" s="57"/>
      <c r="C4099" s="94"/>
    </row>
    <row r="4100" spans="1:3" s="53" customFormat="1" ht="19.5" x14ac:dyDescent="0.2">
      <c r="A4100" s="67">
        <v>410000</v>
      </c>
      <c r="B4100" s="59" t="s">
        <v>83</v>
      </c>
      <c r="C4100" s="106">
        <f>C4101+C4106+0+0+C4117</f>
        <v>2080199.9999999998</v>
      </c>
    </row>
    <row r="4101" spans="1:3" s="53" customFormat="1" ht="19.5" x14ac:dyDescent="0.2">
      <c r="A4101" s="67">
        <v>411000</v>
      </c>
      <c r="B4101" s="59" t="s">
        <v>194</v>
      </c>
      <c r="C4101" s="106">
        <f t="shared" ref="C4101" si="568">SUM(C4102:C4105)</f>
        <v>1812999.9999999998</v>
      </c>
    </row>
    <row r="4102" spans="1:3" s="53" customFormat="1" x14ac:dyDescent="0.2">
      <c r="A4102" s="66">
        <v>411100</v>
      </c>
      <c r="B4102" s="62" t="s">
        <v>84</v>
      </c>
      <c r="C4102" s="63">
        <v>1694999.9999999998</v>
      </c>
    </row>
    <row r="4103" spans="1:3" s="53" customFormat="1" x14ac:dyDescent="0.2">
      <c r="A4103" s="66">
        <v>411200</v>
      </c>
      <c r="B4103" s="62" t="s">
        <v>207</v>
      </c>
      <c r="C4103" s="63">
        <v>48800</v>
      </c>
    </row>
    <row r="4104" spans="1:3" s="53" customFormat="1" ht="37.5" x14ac:dyDescent="0.2">
      <c r="A4104" s="66">
        <v>411300</v>
      </c>
      <c r="B4104" s="62" t="s">
        <v>85</v>
      </c>
      <c r="C4104" s="63">
        <v>48700</v>
      </c>
    </row>
    <row r="4105" spans="1:3" s="53" customFormat="1" x14ac:dyDescent="0.2">
      <c r="A4105" s="66">
        <v>411400</v>
      </c>
      <c r="B4105" s="62" t="s">
        <v>86</v>
      </c>
      <c r="C4105" s="63">
        <v>20500</v>
      </c>
    </row>
    <row r="4106" spans="1:3" s="53" customFormat="1" ht="19.5" x14ac:dyDescent="0.2">
      <c r="A4106" s="67">
        <v>412000</v>
      </c>
      <c r="B4106" s="64" t="s">
        <v>199</v>
      </c>
      <c r="C4106" s="106">
        <f t="shared" ref="C4106" si="569">SUM(C4107:C4116)</f>
        <v>264700</v>
      </c>
    </row>
    <row r="4107" spans="1:3" s="53" customFormat="1" x14ac:dyDescent="0.2">
      <c r="A4107" s="66">
        <v>412200</v>
      </c>
      <c r="B4107" s="62" t="s">
        <v>208</v>
      </c>
      <c r="C4107" s="63">
        <v>41000</v>
      </c>
    </row>
    <row r="4108" spans="1:3" s="53" customFormat="1" x14ac:dyDescent="0.2">
      <c r="A4108" s="66">
        <v>412300</v>
      </c>
      <c r="B4108" s="62" t="s">
        <v>88</v>
      </c>
      <c r="C4108" s="63">
        <v>12300.000000000002</v>
      </c>
    </row>
    <row r="4109" spans="1:3" s="53" customFormat="1" x14ac:dyDescent="0.2">
      <c r="A4109" s="66">
        <v>412500</v>
      </c>
      <c r="B4109" s="62" t="s">
        <v>90</v>
      </c>
      <c r="C4109" s="63">
        <v>14000</v>
      </c>
    </row>
    <row r="4110" spans="1:3" s="53" customFormat="1" x14ac:dyDescent="0.2">
      <c r="A4110" s="66">
        <v>412600</v>
      </c>
      <c r="B4110" s="62" t="s">
        <v>209</v>
      </c>
      <c r="C4110" s="63">
        <v>12300.000000000004</v>
      </c>
    </row>
    <row r="4111" spans="1:3" s="53" customFormat="1" x14ac:dyDescent="0.2">
      <c r="A4111" s="66">
        <v>412700</v>
      </c>
      <c r="B4111" s="62" t="s">
        <v>196</v>
      </c>
      <c r="C4111" s="63">
        <v>14200.000000000004</v>
      </c>
    </row>
    <row r="4112" spans="1:3" s="53" customFormat="1" x14ac:dyDescent="0.2">
      <c r="A4112" s="66">
        <v>412900</v>
      </c>
      <c r="B4112" s="100" t="s">
        <v>515</v>
      </c>
      <c r="C4112" s="63">
        <v>400</v>
      </c>
    </row>
    <row r="4113" spans="1:3" s="53" customFormat="1" x14ac:dyDescent="0.2">
      <c r="A4113" s="66">
        <v>412900</v>
      </c>
      <c r="B4113" s="100" t="s">
        <v>287</v>
      </c>
      <c r="C4113" s="63">
        <v>160000</v>
      </c>
    </row>
    <row r="4114" spans="1:3" s="53" customFormat="1" x14ac:dyDescent="0.2">
      <c r="A4114" s="66">
        <v>412900</v>
      </c>
      <c r="B4114" s="100" t="s">
        <v>304</v>
      </c>
      <c r="C4114" s="63">
        <v>4000.0000000000005</v>
      </c>
    </row>
    <row r="4115" spans="1:3" s="53" customFormat="1" x14ac:dyDescent="0.2">
      <c r="A4115" s="66">
        <v>412900</v>
      </c>
      <c r="B4115" s="100" t="s">
        <v>305</v>
      </c>
      <c r="C4115" s="63">
        <v>3000</v>
      </c>
    </row>
    <row r="4116" spans="1:3" s="53" customFormat="1" x14ac:dyDescent="0.2">
      <c r="A4116" s="66">
        <v>412900</v>
      </c>
      <c r="B4116" s="100" t="s">
        <v>306</v>
      </c>
      <c r="C4116" s="63">
        <v>3500.0000000000005</v>
      </c>
    </row>
    <row r="4117" spans="1:3" s="65" customFormat="1" ht="38.25" customHeight="1" x14ac:dyDescent="0.2">
      <c r="A4117" s="67">
        <v>418000</v>
      </c>
      <c r="B4117" s="64" t="s">
        <v>203</v>
      </c>
      <c r="C4117" s="106">
        <f t="shared" ref="C4117" si="570">C4118</f>
        <v>2500</v>
      </c>
    </row>
    <row r="4118" spans="1:3" s="53" customFormat="1" x14ac:dyDescent="0.2">
      <c r="A4118" s="66">
        <v>418400</v>
      </c>
      <c r="B4118" s="61" t="s">
        <v>437</v>
      </c>
      <c r="C4118" s="63">
        <v>2500</v>
      </c>
    </row>
    <row r="4119" spans="1:3" s="53" customFormat="1" ht="18.75" customHeight="1" x14ac:dyDescent="0.2">
      <c r="A4119" s="67">
        <v>480000</v>
      </c>
      <c r="B4119" s="64" t="s">
        <v>142</v>
      </c>
      <c r="C4119" s="106">
        <f>C4120+0</f>
        <v>2830000</v>
      </c>
    </row>
    <row r="4120" spans="1:3" s="53" customFormat="1" ht="19.5" x14ac:dyDescent="0.2">
      <c r="A4120" s="67">
        <v>488000</v>
      </c>
      <c r="B4120" s="64" t="s">
        <v>99</v>
      </c>
      <c r="C4120" s="106">
        <f t="shared" ref="C4120" si="571">SUM(C4121:C4123)</f>
        <v>2830000</v>
      </c>
    </row>
    <row r="4121" spans="1:3" s="61" customFormat="1" ht="37.5" x14ac:dyDescent="0.2">
      <c r="A4121" s="66">
        <v>488100</v>
      </c>
      <c r="B4121" s="61" t="s">
        <v>425</v>
      </c>
      <c r="C4121" s="63">
        <v>850000</v>
      </c>
    </row>
    <row r="4122" spans="1:3" s="61" customFormat="1" x14ac:dyDescent="0.2">
      <c r="A4122" s="66">
        <v>488100</v>
      </c>
      <c r="B4122" s="61" t="s">
        <v>438</v>
      </c>
      <c r="C4122" s="63">
        <v>1800000</v>
      </c>
    </row>
    <row r="4123" spans="1:3" s="61" customFormat="1" x14ac:dyDescent="0.2">
      <c r="A4123" s="66">
        <v>488100</v>
      </c>
      <c r="B4123" s="61" t="s">
        <v>439</v>
      </c>
      <c r="C4123" s="63">
        <v>180000</v>
      </c>
    </row>
    <row r="4124" spans="1:3" s="53" customFormat="1" ht="19.5" x14ac:dyDescent="0.2">
      <c r="A4124" s="67">
        <v>510000</v>
      </c>
      <c r="B4124" s="64" t="s">
        <v>146</v>
      </c>
      <c r="C4124" s="106">
        <f>C4125+C4127</f>
        <v>7000</v>
      </c>
    </row>
    <row r="4125" spans="1:3" s="53" customFormat="1" ht="19.5" x14ac:dyDescent="0.2">
      <c r="A4125" s="67">
        <v>511000</v>
      </c>
      <c r="B4125" s="64" t="s">
        <v>147</v>
      </c>
      <c r="C4125" s="106">
        <f>SUM(C4126:C4126)</f>
        <v>5000</v>
      </c>
    </row>
    <row r="4126" spans="1:3" s="53" customFormat="1" x14ac:dyDescent="0.2">
      <c r="A4126" s="66">
        <v>511300</v>
      </c>
      <c r="B4126" s="62" t="s">
        <v>150</v>
      </c>
      <c r="C4126" s="63">
        <v>5000</v>
      </c>
    </row>
    <row r="4127" spans="1:3" s="65" customFormat="1" ht="19.5" x14ac:dyDescent="0.2">
      <c r="A4127" s="67">
        <v>516000</v>
      </c>
      <c r="B4127" s="64" t="s">
        <v>157</v>
      </c>
      <c r="C4127" s="106">
        <f t="shared" ref="C4127" si="572">C4128</f>
        <v>2000</v>
      </c>
    </row>
    <row r="4128" spans="1:3" s="53" customFormat="1" x14ac:dyDescent="0.2">
      <c r="A4128" s="66">
        <v>516100</v>
      </c>
      <c r="B4128" s="62" t="s">
        <v>157</v>
      </c>
      <c r="C4128" s="63">
        <v>2000</v>
      </c>
    </row>
    <row r="4129" spans="1:3" s="65" customFormat="1" ht="19.5" x14ac:dyDescent="0.2">
      <c r="A4129" s="67">
        <v>630000</v>
      </c>
      <c r="B4129" s="64" t="s">
        <v>184</v>
      </c>
      <c r="C4129" s="106">
        <f>C4132+C4130</f>
        <v>76400</v>
      </c>
    </row>
    <row r="4130" spans="1:3" s="65" customFormat="1" ht="19.5" x14ac:dyDescent="0.2">
      <c r="A4130" s="67">
        <v>631000</v>
      </c>
      <c r="B4130" s="64" t="s">
        <v>120</v>
      </c>
      <c r="C4130" s="106">
        <f>0+C4131</f>
        <v>4000</v>
      </c>
    </row>
    <row r="4131" spans="1:3" s="53" customFormat="1" x14ac:dyDescent="0.2">
      <c r="A4131" s="21">
        <v>631300</v>
      </c>
      <c r="B4131" s="62" t="s">
        <v>188</v>
      </c>
      <c r="C4131" s="63">
        <v>4000</v>
      </c>
    </row>
    <row r="4132" spans="1:3" s="65" customFormat="1" ht="19.5" x14ac:dyDescent="0.2">
      <c r="A4132" s="67">
        <v>638000</v>
      </c>
      <c r="B4132" s="64" t="s">
        <v>121</v>
      </c>
      <c r="C4132" s="106">
        <f t="shared" ref="C4132" si="573">C4133</f>
        <v>72400</v>
      </c>
    </row>
    <row r="4133" spans="1:3" s="53" customFormat="1" x14ac:dyDescent="0.2">
      <c r="A4133" s="66">
        <v>638100</v>
      </c>
      <c r="B4133" s="62" t="s">
        <v>189</v>
      </c>
      <c r="C4133" s="63">
        <v>72400</v>
      </c>
    </row>
    <row r="4134" spans="1:3" s="53" customFormat="1" x14ac:dyDescent="0.2">
      <c r="A4134" s="108"/>
      <c r="B4134" s="102" t="s">
        <v>222</v>
      </c>
      <c r="C4134" s="107">
        <f>C4100+C4119+C4124+C4129+0</f>
        <v>4993600</v>
      </c>
    </row>
    <row r="4135" spans="1:3" s="53" customFormat="1" x14ac:dyDescent="0.2">
      <c r="A4135" s="93"/>
      <c r="B4135" s="55"/>
      <c r="C4135" s="94"/>
    </row>
    <row r="4136" spans="1:3" s="53" customFormat="1" x14ac:dyDescent="0.2">
      <c r="A4136" s="70"/>
      <c r="B4136" s="55"/>
      <c r="C4136" s="105"/>
    </row>
    <row r="4137" spans="1:3" s="53" customFormat="1" ht="19.5" x14ac:dyDescent="0.2">
      <c r="A4137" s="66" t="s">
        <v>695</v>
      </c>
      <c r="B4137" s="64"/>
      <c r="C4137" s="105"/>
    </row>
    <row r="4138" spans="1:3" s="53" customFormat="1" ht="19.5" x14ac:dyDescent="0.2">
      <c r="A4138" s="66" t="s">
        <v>246</v>
      </c>
      <c r="B4138" s="64"/>
      <c r="C4138" s="105"/>
    </row>
    <row r="4139" spans="1:3" s="53" customFormat="1" ht="19.5" x14ac:dyDescent="0.2">
      <c r="A4139" s="66" t="s">
        <v>371</v>
      </c>
      <c r="B4139" s="64"/>
      <c r="C4139" s="105"/>
    </row>
    <row r="4140" spans="1:3" s="53" customFormat="1" ht="19.5" x14ac:dyDescent="0.2">
      <c r="A4140" s="66" t="s">
        <v>514</v>
      </c>
      <c r="B4140" s="64"/>
      <c r="C4140" s="105"/>
    </row>
    <row r="4141" spans="1:3" s="53" customFormat="1" x14ac:dyDescent="0.2">
      <c r="A4141" s="66"/>
      <c r="B4141" s="57"/>
      <c r="C4141" s="94"/>
    </row>
    <row r="4142" spans="1:3" s="53" customFormat="1" ht="19.5" x14ac:dyDescent="0.2">
      <c r="A4142" s="67">
        <v>410000</v>
      </c>
      <c r="B4142" s="59" t="s">
        <v>83</v>
      </c>
      <c r="C4142" s="106">
        <f t="shared" ref="C4142" si="574">C4143+C4148+C4160</f>
        <v>933300</v>
      </c>
    </row>
    <row r="4143" spans="1:3" s="53" customFormat="1" ht="19.5" x14ac:dyDescent="0.2">
      <c r="A4143" s="67">
        <v>411000</v>
      </c>
      <c r="B4143" s="59" t="s">
        <v>194</v>
      </c>
      <c r="C4143" s="106">
        <f t="shared" ref="C4143" si="575">SUM(C4144:C4147)</f>
        <v>849600</v>
      </c>
    </row>
    <row r="4144" spans="1:3" s="53" customFormat="1" x14ac:dyDescent="0.2">
      <c r="A4144" s="66">
        <v>411100</v>
      </c>
      <c r="B4144" s="62" t="s">
        <v>84</v>
      </c>
      <c r="C4144" s="63">
        <v>800000</v>
      </c>
    </row>
    <row r="4145" spans="1:3" s="53" customFormat="1" x14ac:dyDescent="0.2">
      <c r="A4145" s="66">
        <v>411200</v>
      </c>
      <c r="B4145" s="62" t="s">
        <v>207</v>
      </c>
      <c r="C4145" s="63">
        <v>32600</v>
      </c>
    </row>
    <row r="4146" spans="1:3" s="53" customFormat="1" ht="37.5" x14ac:dyDescent="0.2">
      <c r="A4146" s="66">
        <v>411300</v>
      </c>
      <c r="B4146" s="62" t="s">
        <v>85</v>
      </c>
      <c r="C4146" s="63">
        <v>13500</v>
      </c>
    </row>
    <row r="4147" spans="1:3" s="53" customFormat="1" x14ac:dyDescent="0.2">
      <c r="A4147" s="66">
        <v>411400</v>
      </c>
      <c r="B4147" s="62" t="s">
        <v>86</v>
      </c>
      <c r="C4147" s="63">
        <v>3500</v>
      </c>
    </row>
    <row r="4148" spans="1:3" s="53" customFormat="1" ht="19.5" x14ac:dyDescent="0.2">
      <c r="A4148" s="67">
        <v>412000</v>
      </c>
      <c r="B4148" s="64" t="s">
        <v>199</v>
      </c>
      <c r="C4148" s="106">
        <f t="shared" ref="C4148" si="576">SUM(C4149:C4159)</f>
        <v>83700</v>
      </c>
    </row>
    <row r="4149" spans="1:3" s="53" customFormat="1" x14ac:dyDescent="0.2">
      <c r="A4149" s="21">
        <v>412100</v>
      </c>
      <c r="B4149" s="62" t="s">
        <v>87</v>
      </c>
      <c r="C4149" s="63">
        <v>300</v>
      </c>
    </row>
    <row r="4150" spans="1:3" s="53" customFormat="1" x14ac:dyDescent="0.2">
      <c r="A4150" s="66">
        <v>412200</v>
      </c>
      <c r="B4150" s="62" t="s">
        <v>208</v>
      </c>
      <c r="C4150" s="63">
        <v>11000</v>
      </c>
    </row>
    <row r="4151" spans="1:3" s="53" customFormat="1" x14ac:dyDescent="0.2">
      <c r="A4151" s="66">
        <v>412300</v>
      </c>
      <c r="B4151" s="62" t="s">
        <v>88</v>
      </c>
      <c r="C4151" s="63">
        <v>3100.0000000000014</v>
      </c>
    </row>
    <row r="4152" spans="1:3" s="53" customFormat="1" x14ac:dyDescent="0.2">
      <c r="A4152" s="66">
        <v>412500</v>
      </c>
      <c r="B4152" s="62" t="s">
        <v>90</v>
      </c>
      <c r="C4152" s="63">
        <v>17000</v>
      </c>
    </row>
    <row r="4153" spans="1:3" s="53" customFormat="1" x14ac:dyDescent="0.2">
      <c r="A4153" s="66">
        <v>412600</v>
      </c>
      <c r="B4153" s="62" t="s">
        <v>209</v>
      </c>
      <c r="C4153" s="63">
        <v>30000</v>
      </c>
    </row>
    <row r="4154" spans="1:3" s="53" customFormat="1" x14ac:dyDescent="0.2">
      <c r="A4154" s="66">
        <v>412700</v>
      </c>
      <c r="B4154" s="62" t="s">
        <v>196</v>
      </c>
      <c r="C4154" s="63">
        <v>7099.9999999999973</v>
      </c>
    </row>
    <row r="4155" spans="1:3" s="53" customFormat="1" x14ac:dyDescent="0.2">
      <c r="A4155" s="66">
        <v>412900</v>
      </c>
      <c r="B4155" s="100" t="s">
        <v>515</v>
      </c>
      <c r="C4155" s="63">
        <v>300</v>
      </c>
    </row>
    <row r="4156" spans="1:3" s="53" customFormat="1" x14ac:dyDescent="0.2">
      <c r="A4156" s="66">
        <v>412900</v>
      </c>
      <c r="B4156" s="100" t="s">
        <v>287</v>
      </c>
      <c r="C4156" s="63">
        <v>10000</v>
      </c>
    </row>
    <row r="4157" spans="1:3" s="53" customFormat="1" x14ac:dyDescent="0.2">
      <c r="A4157" s="66">
        <v>412900</v>
      </c>
      <c r="B4157" s="100" t="s">
        <v>304</v>
      </c>
      <c r="C4157" s="63">
        <v>400</v>
      </c>
    </row>
    <row r="4158" spans="1:3" s="53" customFormat="1" x14ac:dyDescent="0.2">
      <c r="A4158" s="66">
        <v>412900</v>
      </c>
      <c r="B4158" s="100" t="s">
        <v>305</v>
      </c>
      <c r="C4158" s="63">
        <v>3000</v>
      </c>
    </row>
    <row r="4159" spans="1:3" s="53" customFormat="1" x14ac:dyDescent="0.2">
      <c r="A4159" s="66">
        <v>412900</v>
      </c>
      <c r="B4159" s="100" t="s">
        <v>306</v>
      </c>
      <c r="C4159" s="63">
        <v>1500</v>
      </c>
    </row>
    <row r="4160" spans="1:3" s="65" customFormat="1" ht="19.5" x14ac:dyDescent="0.2">
      <c r="A4160" s="67">
        <v>419000</v>
      </c>
      <c r="B4160" s="64" t="s">
        <v>204</v>
      </c>
      <c r="C4160" s="106">
        <f t="shared" ref="C4160" si="577">C4161</f>
        <v>0</v>
      </c>
    </row>
    <row r="4161" spans="1:3" s="53" customFormat="1" x14ac:dyDescent="0.2">
      <c r="A4161" s="66">
        <v>419100</v>
      </c>
      <c r="B4161" s="62" t="s">
        <v>204</v>
      </c>
      <c r="C4161" s="63">
        <v>0</v>
      </c>
    </row>
    <row r="4162" spans="1:3" s="53" customFormat="1" ht="19.5" x14ac:dyDescent="0.2">
      <c r="A4162" s="67">
        <v>510000</v>
      </c>
      <c r="B4162" s="64" t="s">
        <v>146</v>
      </c>
      <c r="C4162" s="106">
        <f>C4163+C4165</f>
        <v>5000</v>
      </c>
    </row>
    <row r="4163" spans="1:3" s="53" customFormat="1" ht="19.5" x14ac:dyDescent="0.2">
      <c r="A4163" s="67">
        <v>511000</v>
      </c>
      <c r="B4163" s="64" t="s">
        <v>147</v>
      </c>
      <c r="C4163" s="106">
        <f>SUM(C4164:C4164)</f>
        <v>2000</v>
      </c>
    </row>
    <row r="4164" spans="1:3" s="53" customFormat="1" x14ac:dyDescent="0.2">
      <c r="A4164" s="66">
        <v>511300</v>
      </c>
      <c r="B4164" s="62" t="s">
        <v>150</v>
      </c>
      <c r="C4164" s="63">
        <v>2000</v>
      </c>
    </row>
    <row r="4165" spans="1:3" s="65" customFormat="1" ht="19.5" x14ac:dyDescent="0.2">
      <c r="A4165" s="67">
        <v>516000</v>
      </c>
      <c r="B4165" s="64" t="s">
        <v>157</v>
      </c>
      <c r="C4165" s="106">
        <f t="shared" ref="C4165" si="578">C4166</f>
        <v>3000</v>
      </c>
    </row>
    <row r="4166" spans="1:3" s="53" customFormat="1" x14ac:dyDescent="0.2">
      <c r="A4166" s="66">
        <v>516100</v>
      </c>
      <c r="B4166" s="62" t="s">
        <v>157</v>
      </c>
      <c r="C4166" s="63">
        <v>3000</v>
      </c>
    </row>
    <row r="4167" spans="1:3" s="65" customFormat="1" ht="19.5" x14ac:dyDescent="0.2">
      <c r="A4167" s="67">
        <v>630000</v>
      </c>
      <c r="B4167" s="64" t="s">
        <v>184</v>
      </c>
      <c r="C4167" s="106">
        <f>0+C4168</f>
        <v>4000</v>
      </c>
    </row>
    <row r="4168" spans="1:3" s="65" customFormat="1" ht="19.5" x14ac:dyDescent="0.2">
      <c r="A4168" s="67">
        <v>638000</v>
      </c>
      <c r="B4168" s="64" t="s">
        <v>121</v>
      </c>
      <c r="C4168" s="106">
        <f t="shared" ref="C4168" si="579">C4169</f>
        <v>4000</v>
      </c>
    </row>
    <row r="4169" spans="1:3" s="53" customFormat="1" x14ac:dyDescent="0.2">
      <c r="A4169" s="66">
        <v>638100</v>
      </c>
      <c r="B4169" s="62" t="s">
        <v>189</v>
      </c>
      <c r="C4169" s="63">
        <v>4000</v>
      </c>
    </row>
    <row r="4170" spans="1:3" s="53" customFormat="1" x14ac:dyDescent="0.2">
      <c r="A4170" s="108"/>
      <c r="B4170" s="102" t="s">
        <v>222</v>
      </c>
      <c r="C4170" s="107">
        <f>C4142+C4162+C4167</f>
        <v>942300</v>
      </c>
    </row>
    <row r="4171" spans="1:3" s="53" customFormat="1" x14ac:dyDescent="0.2">
      <c r="A4171" s="93"/>
      <c r="B4171" s="55"/>
      <c r="C4171" s="94"/>
    </row>
    <row r="4172" spans="1:3" s="53" customFormat="1" x14ac:dyDescent="0.2">
      <c r="A4172" s="70"/>
      <c r="B4172" s="55"/>
      <c r="C4172" s="105"/>
    </row>
    <row r="4173" spans="1:3" s="53" customFormat="1" ht="19.5" x14ac:dyDescent="0.2">
      <c r="A4173" s="66" t="s">
        <v>696</v>
      </c>
      <c r="B4173" s="64"/>
      <c r="C4173" s="105"/>
    </row>
    <row r="4174" spans="1:3" s="53" customFormat="1" ht="19.5" x14ac:dyDescent="0.2">
      <c r="A4174" s="66" t="s">
        <v>247</v>
      </c>
      <c r="B4174" s="64"/>
      <c r="C4174" s="105"/>
    </row>
    <row r="4175" spans="1:3" s="53" customFormat="1" ht="19.5" x14ac:dyDescent="0.2">
      <c r="A4175" s="66" t="s">
        <v>372</v>
      </c>
      <c r="B4175" s="64"/>
      <c r="C4175" s="105"/>
    </row>
    <row r="4176" spans="1:3" s="53" customFormat="1" ht="19.5" x14ac:dyDescent="0.2">
      <c r="A4176" s="66" t="s">
        <v>514</v>
      </c>
      <c r="B4176" s="64"/>
      <c r="C4176" s="105"/>
    </row>
    <row r="4177" spans="1:3" s="53" customFormat="1" x14ac:dyDescent="0.2">
      <c r="A4177" s="66"/>
      <c r="B4177" s="57"/>
      <c r="C4177" s="94"/>
    </row>
    <row r="4178" spans="1:3" s="53" customFormat="1" ht="19.5" x14ac:dyDescent="0.2">
      <c r="A4178" s="67">
        <v>410000</v>
      </c>
      <c r="B4178" s="59" t="s">
        <v>83</v>
      </c>
      <c r="C4178" s="106">
        <f>C4179+C4184+C4202+C4208+C4222+C4199+C4197</f>
        <v>248696900</v>
      </c>
    </row>
    <row r="4179" spans="1:3" s="53" customFormat="1" ht="19.5" x14ac:dyDescent="0.2">
      <c r="A4179" s="67">
        <v>411000</v>
      </c>
      <c r="B4179" s="59" t="s">
        <v>194</v>
      </c>
      <c r="C4179" s="106">
        <f t="shared" ref="C4179" si="580">SUM(C4180:C4183)</f>
        <v>2907700</v>
      </c>
    </row>
    <row r="4180" spans="1:3" s="53" customFormat="1" x14ac:dyDescent="0.2">
      <c r="A4180" s="66">
        <v>411100</v>
      </c>
      <c r="B4180" s="62" t="s">
        <v>84</v>
      </c>
      <c r="C4180" s="63">
        <v>2632100</v>
      </c>
    </row>
    <row r="4181" spans="1:3" s="53" customFormat="1" x14ac:dyDescent="0.2">
      <c r="A4181" s="66">
        <v>411200</v>
      </c>
      <c r="B4181" s="62" t="s">
        <v>207</v>
      </c>
      <c r="C4181" s="63">
        <v>130000</v>
      </c>
    </row>
    <row r="4182" spans="1:3" s="53" customFormat="1" ht="37.5" x14ac:dyDescent="0.2">
      <c r="A4182" s="66">
        <v>411300</v>
      </c>
      <c r="B4182" s="62" t="s">
        <v>85</v>
      </c>
      <c r="C4182" s="63">
        <v>100600</v>
      </c>
    </row>
    <row r="4183" spans="1:3" s="53" customFormat="1" x14ac:dyDescent="0.2">
      <c r="A4183" s="66">
        <v>411400</v>
      </c>
      <c r="B4183" s="62" t="s">
        <v>86</v>
      </c>
      <c r="C4183" s="63">
        <v>45000</v>
      </c>
    </row>
    <row r="4184" spans="1:3" s="53" customFormat="1" ht="19.5" x14ac:dyDescent="0.2">
      <c r="A4184" s="67">
        <v>412000</v>
      </c>
      <c r="B4184" s="64" t="s">
        <v>199</v>
      </c>
      <c r="C4184" s="106">
        <f t="shared" ref="C4184" si="581">SUM(C4185:C4196)</f>
        <v>1908000.0000000002</v>
      </c>
    </row>
    <row r="4185" spans="1:3" s="53" customFormat="1" x14ac:dyDescent="0.2">
      <c r="A4185" s="66">
        <v>412100</v>
      </c>
      <c r="B4185" s="62" t="s">
        <v>87</v>
      </c>
      <c r="C4185" s="63">
        <v>13000</v>
      </c>
    </row>
    <row r="4186" spans="1:3" s="53" customFormat="1" x14ac:dyDescent="0.2">
      <c r="A4186" s="66">
        <v>412200</v>
      </c>
      <c r="B4186" s="62" t="s">
        <v>208</v>
      </c>
      <c r="C4186" s="63">
        <v>69000</v>
      </c>
    </row>
    <row r="4187" spans="1:3" s="53" customFormat="1" x14ac:dyDescent="0.2">
      <c r="A4187" s="66">
        <v>412300</v>
      </c>
      <c r="B4187" s="62" t="s">
        <v>88</v>
      </c>
      <c r="C4187" s="63">
        <v>35000</v>
      </c>
    </row>
    <row r="4188" spans="1:3" s="53" customFormat="1" x14ac:dyDescent="0.2">
      <c r="A4188" s="66">
        <v>412500</v>
      </c>
      <c r="B4188" s="62" t="s">
        <v>90</v>
      </c>
      <c r="C4188" s="63">
        <v>34000</v>
      </c>
    </row>
    <row r="4189" spans="1:3" s="53" customFormat="1" x14ac:dyDescent="0.2">
      <c r="A4189" s="66">
        <v>412600</v>
      </c>
      <c r="B4189" s="62" t="s">
        <v>209</v>
      </c>
      <c r="C4189" s="63">
        <v>59999.999999999985</v>
      </c>
    </row>
    <row r="4190" spans="1:3" s="53" customFormat="1" x14ac:dyDescent="0.2">
      <c r="A4190" s="66">
        <v>412700</v>
      </c>
      <c r="B4190" s="62" t="s">
        <v>196</v>
      </c>
      <c r="C4190" s="63">
        <v>1220000.0000000002</v>
      </c>
    </row>
    <row r="4191" spans="1:3" s="53" customFormat="1" x14ac:dyDescent="0.2">
      <c r="A4191" s="66">
        <v>412900</v>
      </c>
      <c r="B4191" s="100" t="s">
        <v>515</v>
      </c>
      <c r="C4191" s="63">
        <v>5000</v>
      </c>
    </row>
    <row r="4192" spans="1:3" s="53" customFormat="1" x14ac:dyDescent="0.2">
      <c r="A4192" s="66">
        <v>412900</v>
      </c>
      <c r="B4192" s="100" t="s">
        <v>287</v>
      </c>
      <c r="C4192" s="63">
        <v>260000</v>
      </c>
    </row>
    <row r="4193" spans="1:3" s="53" customFormat="1" x14ac:dyDescent="0.2">
      <c r="A4193" s="66">
        <v>412900</v>
      </c>
      <c r="B4193" s="100" t="s">
        <v>304</v>
      </c>
      <c r="C4193" s="63">
        <v>4000.0000000000005</v>
      </c>
    </row>
    <row r="4194" spans="1:3" s="53" customFormat="1" x14ac:dyDescent="0.2">
      <c r="A4194" s="66">
        <v>412900</v>
      </c>
      <c r="B4194" s="100" t="s">
        <v>305</v>
      </c>
      <c r="C4194" s="63">
        <v>2000</v>
      </c>
    </row>
    <row r="4195" spans="1:3" s="53" customFormat="1" x14ac:dyDescent="0.2">
      <c r="A4195" s="66">
        <v>412900</v>
      </c>
      <c r="B4195" s="62" t="s">
        <v>306</v>
      </c>
      <c r="C4195" s="63">
        <v>6000</v>
      </c>
    </row>
    <row r="4196" spans="1:3" s="53" customFormat="1" x14ac:dyDescent="0.2">
      <c r="A4196" s="66">
        <v>412900</v>
      </c>
      <c r="B4196" s="62" t="s">
        <v>289</v>
      </c>
      <c r="C4196" s="63">
        <v>200000</v>
      </c>
    </row>
    <row r="4197" spans="1:3" s="65" customFormat="1" ht="19.5" x14ac:dyDescent="0.2">
      <c r="A4197" s="67">
        <v>413000</v>
      </c>
      <c r="B4197" s="64" t="s">
        <v>200</v>
      </c>
      <c r="C4197" s="106">
        <f t="shared" ref="C4197" si="582">C4198</f>
        <v>1000</v>
      </c>
    </row>
    <row r="4198" spans="1:3" s="53" customFormat="1" x14ac:dyDescent="0.2">
      <c r="A4198" s="66">
        <v>413900</v>
      </c>
      <c r="B4198" s="122" t="s">
        <v>95</v>
      </c>
      <c r="C4198" s="63">
        <v>1000</v>
      </c>
    </row>
    <row r="4199" spans="1:3" s="65" customFormat="1" ht="19.5" x14ac:dyDescent="0.2">
      <c r="A4199" s="67">
        <v>414000</v>
      </c>
      <c r="B4199" s="64" t="s">
        <v>100</v>
      </c>
      <c r="C4199" s="106">
        <f>SUM(C4200:C4201)</f>
        <v>300000</v>
      </c>
    </row>
    <row r="4200" spans="1:3" s="53" customFormat="1" x14ac:dyDescent="0.2">
      <c r="A4200" s="66">
        <v>414100</v>
      </c>
      <c r="B4200" s="62" t="s">
        <v>440</v>
      </c>
      <c r="C4200" s="63">
        <v>150000</v>
      </c>
    </row>
    <row r="4201" spans="1:3" s="53" customFormat="1" x14ac:dyDescent="0.2">
      <c r="A4201" s="66">
        <v>414100</v>
      </c>
      <c r="B4201" s="62" t="s">
        <v>441</v>
      </c>
      <c r="C4201" s="63">
        <v>150000</v>
      </c>
    </row>
    <row r="4202" spans="1:3" s="53" customFormat="1" ht="19.5" x14ac:dyDescent="0.2">
      <c r="A4202" s="67">
        <v>415000</v>
      </c>
      <c r="B4202" s="58" t="s">
        <v>48</v>
      </c>
      <c r="C4202" s="106">
        <f>SUM(C4203:C4207)</f>
        <v>1910699.9999999998</v>
      </c>
    </row>
    <row r="4203" spans="1:3" s="53" customFormat="1" x14ac:dyDescent="0.2">
      <c r="A4203" s="66">
        <v>415200</v>
      </c>
      <c r="B4203" s="62" t="s">
        <v>501</v>
      </c>
      <c r="C4203" s="63">
        <v>469999.99999999977</v>
      </c>
    </row>
    <row r="4204" spans="1:3" s="53" customFormat="1" x14ac:dyDescent="0.2">
      <c r="A4204" s="66">
        <v>415200</v>
      </c>
      <c r="B4204" s="62" t="s">
        <v>308</v>
      </c>
      <c r="C4204" s="63">
        <v>450000</v>
      </c>
    </row>
    <row r="4205" spans="1:3" s="53" customFormat="1" x14ac:dyDescent="0.2">
      <c r="A4205" s="66">
        <v>415200</v>
      </c>
      <c r="B4205" s="62" t="s">
        <v>255</v>
      </c>
      <c r="C4205" s="63">
        <v>700500</v>
      </c>
    </row>
    <row r="4206" spans="1:3" s="53" customFormat="1" x14ac:dyDescent="0.2">
      <c r="A4206" s="66">
        <v>415200</v>
      </c>
      <c r="B4206" s="62" t="s">
        <v>256</v>
      </c>
      <c r="C4206" s="63">
        <v>205400.00000000003</v>
      </c>
    </row>
    <row r="4207" spans="1:3" s="53" customFormat="1" x14ac:dyDescent="0.2">
      <c r="A4207" s="66">
        <v>415200</v>
      </c>
      <c r="B4207" s="62" t="s">
        <v>282</v>
      </c>
      <c r="C4207" s="63">
        <v>84800</v>
      </c>
    </row>
    <row r="4208" spans="1:3" s="53" customFormat="1" ht="19.5" x14ac:dyDescent="0.2">
      <c r="A4208" s="67">
        <v>416000</v>
      </c>
      <c r="B4208" s="64" t="s">
        <v>201</v>
      </c>
      <c r="C4208" s="106">
        <f>SUM(C4209:C4221)</f>
        <v>241589500</v>
      </c>
    </row>
    <row r="4209" spans="1:3" s="53" customFormat="1" x14ac:dyDescent="0.2">
      <c r="A4209" s="66">
        <v>416100</v>
      </c>
      <c r="B4209" s="62" t="s">
        <v>502</v>
      </c>
      <c r="C4209" s="63">
        <v>66401600</v>
      </c>
    </row>
    <row r="4210" spans="1:3" s="53" customFormat="1" x14ac:dyDescent="0.2">
      <c r="A4210" s="66">
        <v>416100</v>
      </c>
      <c r="B4210" s="62" t="s">
        <v>697</v>
      </c>
      <c r="C4210" s="63">
        <v>1620000</v>
      </c>
    </row>
    <row r="4211" spans="1:3" s="53" customFormat="1" x14ac:dyDescent="0.2">
      <c r="A4211" s="66">
        <v>416100</v>
      </c>
      <c r="B4211" s="62" t="s">
        <v>503</v>
      </c>
      <c r="C4211" s="63">
        <v>72562000</v>
      </c>
    </row>
    <row r="4212" spans="1:3" s="53" customFormat="1" x14ac:dyDescent="0.2">
      <c r="A4212" s="66">
        <v>416100</v>
      </c>
      <c r="B4212" s="62" t="s">
        <v>504</v>
      </c>
      <c r="C4212" s="63">
        <v>71759500</v>
      </c>
    </row>
    <row r="4213" spans="1:3" s="53" customFormat="1" x14ac:dyDescent="0.2">
      <c r="A4213" s="66">
        <v>416100</v>
      </c>
      <c r="B4213" s="62" t="s">
        <v>442</v>
      </c>
      <c r="C4213" s="63">
        <v>5379000</v>
      </c>
    </row>
    <row r="4214" spans="1:3" s="53" customFormat="1" x14ac:dyDescent="0.2">
      <c r="A4214" s="66">
        <v>416100</v>
      </c>
      <c r="B4214" s="62" t="s">
        <v>505</v>
      </c>
      <c r="C4214" s="63">
        <v>2500000</v>
      </c>
    </row>
    <row r="4215" spans="1:3" s="53" customFormat="1" x14ac:dyDescent="0.2">
      <c r="A4215" s="66">
        <v>416100</v>
      </c>
      <c r="B4215" s="62" t="s">
        <v>698</v>
      </c>
      <c r="C4215" s="63">
        <v>424400</v>
      </c>
    </row>
    <row r="4216" spans="1:3" s="53" customFormat="1" x14ac:dyDescent="0.2">
      <c r="A4216" s="66">
        <v>416100</v>
      </c>
      <c r="B4216" s="62" t="s">
        <v>699</v>
      </c>
      <c r="C4216" s="63">
        <v>299999.99999999953</v>
      </c>
    </row>
    <row r="4217" spans="1:3" s="53" customFormat="1" x14ac:dyDescent="0.2">
      <c r="A4217" s="66">
        <v>416100</v>
      </c>
      <c r="B4217" s="62" t="s">
        <v>443</v>
      </c>
      <c r="C4217" s="63">
        <v>1250000</v>
      </c>
    </row>
    <row r="4218" spans="1:3" s="53" customFormat="1" x14ac:dyDescent="0.2">
      <c r="A4218" s="66">
        <v>416100</v>
      </c>
      <c r="B4218" s="62" t="s">
        <v>267</v>
      </c>
      <c r="C4218" s="63">
        <v>200000</v>
      </c>
    </row>
    <row r="4219" spans="1:3" s="53" customFormat="1" x14ac:dyDescent="0.2">
      <c r="A4219" s="66">
        <v>416100</v>
      </c>
      <c r="B4219" s="62" t="s">
        <v>444</v>
      </c>
      <c r="C4219" s="63">
        <v>10000</v>
      </c>
    </row>
    <row r="4220" spans="1:3" s="53" customFormat="1" x14ac:dyDescent="0.2">
      <c r="A4220" s="66">
        <v>416100</v>
      </c>
      <c r="B4220" s="62" t="s">
        <v>268</v>
      </c>
      <c r="C4220" s="63">
        <v>18973000</v>
      </c>
    </row>
    <row r="4221" spans="1:3" s="53" customFormat="1" ht="37.5" x14ac:dyDescent="0.2">
      <c r="A4221" s="66">
        <v>416300</v>
      </c>
      <c r="B4221" s="62" t="s">
        <v>700</v>
      </c>
      <c r="C4221" s="63">
        <v>210000</v>
      </c>
    </row>
    <row r="4222" spans="1:3" s="65" customFormat="1" ht="19.5" x14ac:dyDescent="0.2">
      <c r="A4222" s="67">
        <v>419000</v>
      </c>
      <c r="B4222" s="58" t="s">
        <v>204</v>
      </c>
      <c r="C4222" s="106">
        <f t="shared" ref="C4222" si="583">C4223</f>
        <v>80000</v>
      </c>
    </row>
    <row r="4223" spans="1:3" s="53" customFormat="1" x14ac:dyDescent="0.2">
      <c r="A4223" s="66">
        <v>419100</v>
      </c>
      <c r="B4223" s="62" t="s">
        <v>204</v>
      </c>
      <c r="C4223" s="63">
        <v>80000</v>
      </c>
    </row>
    <row r="4224" spans="1:3" s="53" customFormat="1" ht="18.75" customHeight="1" x14ac:dyDescent="0.2">
      <c r="A4224" s="67">
        <v>480000</v>
      </c>
      <c r="B4224" s="64" t="s">
        <v>142</v>
      </c>
      <c r="C4224" s="106">
        <f>C4225+C4231</f>
        <v>23893100</v>
      </c>
    </row>
    <row r="4225" spans="1:3" s="53" customFormat="1" ht="19.5" x14ac:dyDescent="0.2">
      <c r="A4225" s="67">
        <v>487000</v>
      </c>
      <c r="B4225" s="64" t="s">
        <v>193</v>
      </c>
      <c r="C4225" s="106">
        <f>SUM(C4226:C4230)</f>
        <v>17421100</v>
      </c>
    </row>
    <row r="4226" spans="1:3" s="53" customFormat="1" x14ac:dyDescent="0.2">
      <c r="A4226" s="21">
        <v>487300</v>
      </c>
      <c r="B4226" s="96" t="s">
        <v>143</v>
      </c>
      <c r="C4226" s="105">
        <v>33100</v>
      </c>
    </row>
    <row r="4227" spans="1:3" s="53" customFormat="1" ht="37.5" x14ac:dyDescent="0.2">
      <c r="A4227" s="21">
        <v>487400</v>
      </c>
      <c r="B4227" s="62" t="s">
        <v>701</v>
      </c>
      <c r="C4227" s="63">
        <v>4338000</v>
      </c>
    </row>
    <row r="4228" spans="1:3" s="53" customFormat="1" ht="37.5" x14ac:dyDescent="0.2">
      <c r="A4228" s="21">
        <v>487400</v>
      </c>
      <c r="B4228" s="62" t="s">
        <v>702</v>
      </c>
      <c r="C4228" s="63">
        <v>5000000</v>
      </c>
    </row>
    <row r="4229" spans="1:3" s="53" customFormat="1" x14ac:dyDescent="0.2">
      <c r="A4229" s="21">
        <v>487400</v>
      </c>
      <c r="B4229" s="62" t="s">
        <v>445</v>
      </c>
      <c r="C4229" s="63">
        <v>50000</v>
      </c>
    </row>
    <row r="4230" spans="1:3" s="53" customFormat="1" ht="37.5" x14ac:dyDescent="0.2">
      <c r="A4230" s="21">
        <v>487400</v>
      </c>
      <c r="B4230" s="62" t="s">
        <v>703</v>
      </c>
      <c r="C4230" s="63">
        <v>8000000</v>
      </c>
    </row>
    <row r="4231" spans="1:3" s="53" customFormat="1" ht="19.5" x14ac:dyDescent="0.2">
      <c r="A4231" s="67">
        <v>488000</v>
      </c>
      <c r="B4231" s="64" t="s">
        <v>99</v>
      </c>
      <c r="C4231" s="106">
        <f>SUM(C4232:C4234)</f>
        <v>6472000</v>
      </c>
    </row>
    <row r="4232" spans="1:3" s="53" customFormat="1" x14ac:dyDescent="0.2">
      <c r="A4232" s="21">
        <v>488100</v>
      </c>
      <c r="B4232" s="62" t="s">
        <v>445</v>
      </c>
      <c r="C4232" s="63">
        <v>6000000</v>
      </c>
    </row>
    <row r="4233" spans="1:3" s="53" customFormat="1" x14ac:dyDescent="0.2">
      <c r="A4233" s="66">
        <v>488100</v>
      </c>
      <c r="B4233" s="62" t="s">
        <v>446</v>
      </c>
      <c r="C4233" s="63">
        <v>122000</v>
      </c>
    </row>
    <row r="4234" spans="1:3" s="53" customFormat="1" x14ac:dyDescent="0.2">
      <c r="A4234" s="66">
        <v>488100</v>
      </c>
      <c r="B4234" s="62" t="s">
        <v>704</v>
      </c>
      <c r="C4234" s="63">
        <v>350000</v>
      </c>
    </row>
    <row r="4235" spans="1:3" s="53" customFormat="1" ht="19.5" x14ac:dyDescent="0.2">
      <c r="A4235" s="67">
        <v>510000</v>
      </c>
      <c r="B4235" s="64" t="s">
        <v>146</v>
      </c>
      <c r="C4235" s="106">
        <f>C4236+C4239+0</f>
        <v>65000</v>
      </c>
    </row>
    <row r="4236" spans="1:3" s="53" customFormat="1" ht="19.5" x14ac:dyDescent="0.2">
      <c r="A4236" s="67">
        <v>511000</v>
      </c>
      <c r="B4236" s="64" t="s">
        <v>147</v>
      </c>
      <c r="C4236" s="106">
        <f>SUM(C4237:C4238)</f>
        <v>60000</v>
      </c>
    </row>
    <row r="4237" spans="1:3" s="53" customFormat="1" x14ac:dyDescent="0.2">
      <c r="A4237" s="66">
        <v>511300</v>
      </c>
      <c r="B4237" s="62" t="s">
        <v>150</v>
      </c>
      <c r="C4237" s="63">
        <v>5000</v>
      </c>
    </row>
    <row r="4238" spans="1:3" s="53" customFormat="1" x14ac:dyDescent="0.2">
      <c r="A4238" s="66">
        <v>511700</v>
      </c>
      <c r="B4238" s="62" t="s">
        <v>153</v>
      </c>
      <c r="C4238" s="63">
        <v>55000</v>
      </c>
    </row>
    <row r="4239" spans="1:3" s="53" customFormat="1" ht="19.5" x14ac:dyDescent="0.2">
      <c r="A4239" s="67">
        <v>516000</v>
      </c>
      <c r="B4239" s="64" t="s">
        <v>157</v>
      </c>
      <c r="C4239" s="106">
        <f t="shared" ref="C4239" si="584">SUM(C4240)</f>
        <v>5000</v>
      </c>
    </row>
    <row r="4240" spans="1:3" s="53" customFormat="1" x14ac:dyDescent="0.2">
      <c r="A4240" s="66">
        <v>516100</v>
      </c>
      <c r="B4240" s="62" t="s">
        <v>157</v>
      </c>
      <c r="C4240" s="63">
        <v>5000</v>
      </c>
    </row>
    <row r="4241" spans="1:3" s="65" customFormat="1" ht="19.5" x14ac:dyDescent="0.2">
      <c r="A4241" s="67">
        <v>630000</v>
      </c>
      <c r="B4241" s="64" t="s">
        <v>184</v>
      </c>
      <c r="C4241" s="106">
        <f t="shared" ref="C4241" si="585">C4242+C4245</f>
        <v>18880200</v>
      </c>
    </row>
    <row r="4242" spans="1:3" s="65" customFormat="1" ht="19.5" x14ac:dyDescent="0.2">
      <c r="A4242" s="67">
        <v>631000</v>
      </c>
      <c r="B4242" s="64" t="s">
        <v>120</v>
      </c>
      <c r="C4242" s="106">
        <f t="shared" ref="C4242" si="586">C4244+C4243</f>
        <v>18795200</v>
      </c>
    </row>
    <row r="4243" spans="1:3" s="53" customFormat="1" ht="37.5" x14ac:dyDescent="0.2">
      <c r="A4243" s="21">
        <v>631900</v>
      </c>
      <c r="B4243" s="62" t="s">
        <v>705</v>
      </c>
      <c r="C4243" s="105">
        <v>2844900</v>
      </c>
    </row>
    <row r="4244" spans="1:3" s="53" customFormat="1" ht="37.5" x14ac:dyDescent="0.2">
      <c r="A4244" s="66">
        <v>631900</v>
      </c>
      <c r="B4244" s="62" t="s">
        <v>706</v>
      </c>
      <c r="C4244" s="63">
        <v>15950300</v>
      </c>
    </row>
    <row r="4245" spans="1:3" s="65" customFormat="1" ht="19.5" x14ac:dyDescent="0.2">
      <c r="A4245" s="67">
        <v>638000</v>
      </c>
      <c r="B4245" s="64" t="s">
        <v>121</v>
      </c>
      <c r="C4245" s="106">
        <f t="shared" ref="C4245" si="587">C4246</f>
        <v>85000</v>
      </c>
    </row>
    <row r="4246" spans="1:3" s="53" customFormat="1" x14ac:dyDescent="0.2">
      <c r="A4246" s="66">
        <v>638100</v>
      </c>
      <c r="B4246" s="62" t="s">
        <v>189</v>
      </c>
      <c r="C4246" s="63">
        <v>85000</v>
      </c>
    </row>
    <row r="4247" spans="1:3" s="53" customFormat="1" x14ac:dyDescent="0.2">
      <c r="A4247" s="108"/>
      <c r="B4247" s="102" t="s">
        <v>222</v>
      </c>
      <c r="C4247" s="107">
        <f>C4178+C4224+C4235+C4241</f>
        <v>291535200</v>
      </c>
    </row>
    <row r="4248" spans="1:3" s="53" customFormat="1" x14ac:dyDescent="0.2">
      <c r="A4248" s="66"/>
      <c r="B4248" s="62"/>
      <c r="C4248" s="105"/>
    </row>
    <row r="4249" spans="1:3" s="53" customFormat="1" x14ac:dyDescent="0.2">
      <c r="A4249" s="70"/>
      <c r="B4249" s="55"/>
      <c r="C4249" s="105"/>
    </row>
    <row r="4250" spans="1:3" s="53" customFormat="1" x14ac:dyDescent="0.2">
      <c r="A4250" s="98" t="s">
        <v>707</v>
      </c>
      <c r="B4250" s="55"/>
      <c r="C4250" s="105"/>
    </row>
    <row r="4251" spans="1:3" s="53" customFormat="1" x14ac:dyDescent="0.2">
      <c r="A4251" s="98" t="s">
        <v>247</v>
      </c>
      <c r="B4251" s="55"/>
      <c r="C4251" s="105"/>
    </row>
    <row r="4252" spans="1:3" s="53" customFormat="1" x14ac:dyDescent="0.2">
      <c r="A4252" s="98" t="s">
        <v>375</v>
      </c>
      <c r="B4252" s="55"/>
      <c r="C4252" s="105"/>
    </row>
    <row r="4253" spans="1:3" s="53" customFormat="1" x14ac:dyDescent="0.2">
      <c r="A4253" s="98" t="s">
        <v>539</v>
      </c>
      <c r="B4253" s="55"/>
      <c r="C4253" s="105"/>
    </row>
    <row r="4254" spans="1:3" s="53" customFormat="1" x14ac:dyDescent="0.2">
      <c r="A4254" s="70"/>
      <c r="B4254" s="55"/>
      <c r="C4254" s="105"/>
    </row>
    <row r="4255" spans="1:3" s="53" customFormat="1" ht="19.5" x14ac:dyDescent="0.2">
      <c r="A4255" s="67">
        <v>410000</v>
      </c>
      <c r="B4255" s="64" t="s">
        <v>83</v>
      </c>
      <c r="C4255" s="106">
        <f>C4256+C4261+C4274+C4276+0+0</f>
        <v>1229177800</v>
      </c>
    </row>
    <row r="4256" spans="1:3" s="53" customFormat="1" ht="19.5" x14ac:dyDescent="0.2">
      <c r="A4256" s="67">
        <v>411000</v>
      </c>
      <c r="B4256" s="59" t="s">
        <v>194</v>
      </c>
      <c r="C4256" s="106">
        <f t="shared" ref="C4256" si="588">SUM(C4257:C4260)</f>
        <v>13706000</v>
      </c>
    </row>
    <row r="4257" spans="1:3" s="53" customFormat="1" x14ac:dyDescent="0.2">
      <c r="A4257" s="66">
        <v>411100</v>
      </c>
      <c r="B4257" s="62" t="s">
        <v>84</v>
      </c>
      <c r="C4257" s="63">
        <v>12749500</v>
      </c>
    </row>
    <row r="4258" spans="1:3" s="53" customFormat="1" x14ac:dyDescent="0.2">
      <c r="A4258" s="66">
        <v>411200</v>
      </c>
      <c r="B4258" s="62" t="s">
        <v>207</v>
      </c>
      <c r="C4258" s="63">
        <v>335500</v>
      </c>
    </row>
    <row r="4259" spans="1:3" s="53" customFormat="1" ht="37.5" x14ac:dyDescent="0.2">
      <c r="A4259" s="66">
        <v>411300</v>
      </c>
      <c r="B4259" s="62" t="s">
        <v>85</v>
      </c>
      <c r="C4259" s="63">
        <v>426000</v>
      </c>
    </row>
    <row r="4260" spans="1:3" s="53" customFormat="1" x14ac:dyDescent="0.2">
      <c r="A4260" s="66">
        <v>411400</v>
      </c>
      <c r="B4260" s="62" t="s">
        <v>86</v>
      </c>
      <c r="C4260" s="63">
        <v>195000</v>
      </c>
    </row>
    <row r="4261" spans="1:3" s="53" customFormat="1" ht="19.5" x14ac:dyDescent="0.2">
      <c r="A4261" s="67">
        <v>412000</v>
      </c>
      <c r="B4261" s="64" t="s">
        <v>199</v>
      </c>
      <c r="C4261" s="106">
        <f>SUM(C4262:C4273)</f>
        <v>6171800</v>
      </c>
    </row>
    <row r="4262" spans="1:3" s="53" customFormat="1" x14ac:dyDescent="0.2">
      <c r="A4262" s="66">
        <v>412100</v>
      </c>
      <c r="B4262" s="62" t="s">
        <v>87</v>
      </c>
      <c r="C4262" s="63">
        <v>37700</v>
      </c>
    </row>
    <row r="4263" spans="1:3" s="53" customFormat="1" x14ac:dyDescent="0.2">
      <c r="A4263" s="66">
        <v>412200</v>
      </c>
      <c r="B4263" s="62" t="s">
        <v>208</v>
      </c>
      <c r="C4263" s="63">
        <v>1298000</v>
      </c>
    </row>
    <row r="4264" spans="1:3" s="53" customFormat="1" x14ac:dyDescent="0.2">
      <c r="A4264" s="66">
        <v>412300</v>
      </c>
      <c r="B4264" s="62" t="s">
        <v>88</v>
      </c>
      <c r="C4264" s="63">
        <v>150000</v>
      </c>
    </row>
    <row r="4265" spans="1:3" s="53" customFormat="1" x14ac:dyDescent="0.2">
      <c r="A4265" s="66">
        <v>412500</v>
      </c>
      <c r="B4265" s="62" t="s">
        <v>90</v>
      </c>
      <c r="C4265" s="63">
        <v>100000.00000000001</v>
      </c>
    </row>
    <row r="4266" spans="1:3" s="53" customFormat="1" x14ac:dyDescent="0.2">
      <c r="A4266" s="66">
        <v>412600</v>
      </c>
      <c r="B4266" s="62" t="s">
        <v>209</v>
      </c>
      <c r="C4266" s="63">
        <v>50000</v>
      </c>
    </row>
    <row r="4267" spans="1:3" s="53" customFormat="1" x14ac:dyDescent="0.2">
      <c r="A4267" s="66">
        <v>412700</v>
      </c>
      <c r="B4267" s="62" t="s">
        <v>196</v>
      </c>
      <c r="C4267" s="63">
        <v>4400000</v>
      </c>
    </row>
    <row r="4268" spans="1:3" s="53" customFormat="1" x14ac:dyDescent="0.2">
      <c r="A4268" s="66">
        <v>412900</v>
      </c>
      <c r="B4268" s="62" t="s">
        <v>515</v>
      </c>
      <c r="C4268" s="63">
        <v>900</v>
      </c>
    </row>
    <row r="4269" spans="1:3" s="53" customFormat="1" x14ac:dyDescent="0.2">
      <c r="A4269" s="66">
        <v>412900</v>
      </c>
      <c r="B4269" s="62" t="s">
        <v>287</v>
      </c>
      <c r="C4269" s="63">
        <v>83500</v>
      </c>
    </row>
    <row r="4270" spans="1:3" s="53" customFormat="1" x14ac:dyDescent="0.2">
      <c r="A4270" s="66">
        <v>412900</v>
      </c>
      <c r="B4270" s="62" t="s">
        <v>304</v>
      </c>
      <c r="C4270" s="63">
        <v>4000</v>
      </c>
    </row>
    <row r="4271" spans="1:3" s="53" customFormat="1" x14ac:dyDescent="0.2">
      <c r="A4271" s="66">
        <v>412900</v>
      </c>
      <c r="B4271" s="100" t="s">
        <v>305</v>
      </c>
      <c r="C4271" s="63">
        <v>11500</v>
      </c>
    </row>
    <row r="4272" spans="1:3" s="53" customFormat="1" x14ac:dyDescent="0.2">
      <c r="A4272" s="66">
        <v>412900</v>
      </c>
      <c r="B4272" s="62" t="s">
        <v>306</v>
      </c>
      <c r="C4272" s="63">
        <v>26200.000000000004</v>
      </c>
    </row>
    <row r="4273" spans="1:3" s="53" customFormat="1" x14ac:dyDescent="0.2">
      <c r="A4273" s="66">
        <v>412900</v>
      </c>
      <c r="B4273" s="62" t="s">
        <v>289</v>
      </c>
      <c r="C4273" s="63">
        <v>10000</v>
      </c>
    </row>
    <row r="4274" spans="1:3" s="53" customFormat="1" ht="19.5" x14ac:dyDescent="0.2">
      <c r="A4274" s="67">
        <v>417000</v>
      </c>
      <c r="B4274" s="64" t="s">
        <v>202</v>
      </c>
      <c r="C4274" s="106">
        <f t="shared" ref="C4274" si="589">C4275</f>
        <v>1209000000</v>
      </c>
    </row>
    <row r="4275" spans="1:3" s="53" customFormat="1" x14ac:dyDescent="0.2">
      <c r="A4275" s="66">
        <v>417100</v>
      </c>
      <c r="B4275" s="62" t="s">
        <v>64</v>
      </c>
      <c r="C4275" s="63">
        <v>1209000000</v>
      </c>
    </row>
    <row r="4276" spans="1:3" s="65" customFormat="1" ht="19.5" x14ac:dyDescent="0.2">
      <c r="A4276" s="67">
        <v>419000</v>
      </c>
      <c r="B4276" s="64" t="s">
        <v>204</v>
      </c>
      <c r="C4276" s="106">
        <f t="shared" ref="C4276" si="590">C4277</f>
        <v>300000</v>
      </c>
    </row>
    <row r="4277" spans="1:3" s="53" customFormat="1" x14ac:dyDescent="0.2">
      <c r="A4277" s="66">
        <v>419100</v>
      </c>
      <c r="B4277" s="62" t="s">
        <v>204</v>
      </c>
      <c r="C4277" s="63">
        <v>300000</v>
      </c>
    </row>
    <row r="4278" spans="1:3" s="53" customFormat="1" ht="19.5" x14ac:dyDescent="0.2">
      <c r="A4278" s="67">
        <v>510000</v>
      </c>
      <c r="B4278" s="64" t="s">
        <v>146</v>
      </c>
      <c r="C4278" s="106">
        <f>C4279+0+C4283</f>
        <v>247000</v>
      </c>
    </row>
    <row r="4279" spans="1:3" s="53" customFormat="1" ht="19.5" x14ac:dyDescent="0.2">
      <c r="A4279" s="67">
        <v>511000</v>
      </c>
      <c r="B4279" s="64" t="s">
        <v>147</v>
      </c>
      <c r="C4279" s="106">
        <f>SUM(C4280:C4282)</f>
        <v>220000</v>
      </c>
    </row>
    <row r="4280" spans="1:3" s="53" customFormat="1" x14ac:dyDescent="0.2">
      <c r="A4280" s="21">
        <v>511200</v>
      </c>
      <c r="B4280" s="62" t="s">
        <v>149</v>
      </c>
      <c r="C4280" s="63">
        <v>70000.000000000015</v>
      </c>
    </row>
    <row r="4281" spans="1:3" s="53" customFormat="1" x14ac:dyDescent="0.2">
      <c r="A4281" s="66">
        <v>511300</v>
      </c>
      <c r="B4281" s="62" t="s">
        <v>150</v>
      </c>
      <c r="C4281" s="63">
        <v>150000</v>
      </c>
    </row>
    <row r="4282" spans="1:3" s="53" customFormat="1" x14ac:dyDescent="0.2">
      <c r="A4282" s="66">
        <v>511700</v>
      </c>
      <c r="B4282" s="62" t="s">
        <v>153</v>
      </c>
      <c r="C4282" s="63">
        <v>0</v>
      </c>
    </row>
    <row r="4283" spans="1:3" s="53" customFormat="1" ht="19.5" x14ac:dyDescent="0.2">
      <c r="A4283" s="67">
        <v>516000</v>
      </c>
      <c r="B4283" s="64" t="s">
        <v>157</v>
      </c>
      <c r="C4283" s="106">
        <f t="shared" ref="C4283" si="591">C4284</f>
        <v>27000</v>
      </c>
    </row>
    <row r="4284" spans="1:3" s="53" customFormat="1" x14ac:dyDescent="0.2">
      <c r="A4284" s="66">
        <v>516100</v>
      </c>
      <c r="B4284" s="62" t="s">
        <v>157</v>
      </c>
      <c r="C4284" s="63">
        <v>27000</v>
      </c>
    </row>
    <row r="4285" spans="1:3" s="65" customFormat="1" ht="19.5" x14ac:dyDescent="0.2">
      <c r="A4285" s="67">
        <v>630000</v>
      </c>
      <c r="B4285" s="64" t="s">
        <v>184</v>
      </c>
      <c r="C4285" s="106">
        <f>C4286+C4288</f>
        <v>509700</v>
      </c>
    </row>
    <row r="4286" spans="1:3" s="65" customFormat="1" ht="19.5" x14ac:dyDescent="0.2">
      <c r="A4286" s="67">
        <v>631000</v>
      </c>
      <c r="B4286" s="64" t="s">
        <v>120</v>
      </c>
      <c r="C4286" s="106">
        <f>C4287+0+0</f>
        <v>4000</v>
      </c>
    </row>
    <row r="4287" spans="1:3" s="53" customFormat="1" x14ac:dyDescent="0.2">
      <c r="A4287" s="66">
        <v>631100</v>
      </c>
      <c r="B4287" s="62" t="s">
        <v>186</v>
      </c>
      <c r="C4287" s="63">
        <v>4000</v>
      </c>
    </row>
    <row r="4288" spans="1:3" s="65" customFormat="1" ht="19.5" x14ac:dyDescent="0.2">
      <c r="A4288" s="67">
        <v>638000</v>
      </c>
      <c r="B4288" s="64" t="s">
        <v>121</v>
      </c>
      <c r="C4288" s="106">
        <f>C4289+0</f>
        <v>505700</v>
      </c>
    </row>
    <row r="4289" spans="1:3" s="53" customFormat="1" x14ac:dyDescent="0.2">
      <c r="A4289" s="66">
        <v>638100</v>
      </c>
      <c r="B4289" s="62" t="s">
        <v>189</v>
      </c>
      <c r="C4289" s="63">
        <v>505700</v>
      </c>
    </row>
    <row r="4290" spans="1:3" s="53" customFormat="1" x14ac:dyDescent="0.2">
      <c r="A4290" s="108"/>
      <c r="B4290" s="102" t="s">
        <v>222</v>
      </c>
      <c r="C4290" s="107">
        <f>C4255+C4278+0+C4285+0</f>
        <v>1229934500</v>
      </c>
    </row>
    <row r="4291" spans="1:3" s="53" customFormat="1" ht="19.5" x14ac:dyDescent="0.2">
      <c r="A4291" s="67"/>
      <c r="B4291" s="64"/>
      <c r="C4291" s="105"/>
    </row>
    <row r="4292" spans="1:3" s="53" customFormat="1" x14ac:dyDescent="0.2">
      <c r="A4292" s="70"/>
      <c r="B4292" s="55"/>
      <c r="C4292" s="105"/>
    </row>
    <row r="4293" spans="1:3" s="53" customFormat="1" ht="19.5" x14ac:dyDescent="0.2">
      <c r="A4293" s="66" t="s">
        <v>708</v>
      </c>
      <c r="B4293" s="64"/>
      <c r="C4293" s="105"/>
    </row>
    <row r="4294" spans="1:3" s="53" customFormat="1" ht="19.5" x14ac:dyDescent="0.2">
      <c r="A4294" s="66" t="s">
        <v>248</v>
      </c>
      <c r="B4294" s="64"/>
      <c r="C4294" s="105"/>
    </row>
    <row r="4295" spans="1:3" s="53" customFormat="1" ht="19.5" x14ac:dyDescent="0.2">
      <c r="A4295" s="66" t="s">
        <v>373</v>
      </c>
      <c r="B4295" s="64"/>
      <c r="C4295" s="105"/>
    </row>
    <row r="4296" spans="1:3" s="53" customFormat="1" ht="19.5" x14ac:dyDescent="0.2">
      <c r="A4296" s="66" t="s">
        <v>514</v>
      </c>
      <c r="B4296" s="64"/>
      <c r="C4296" s="105"/>
    </row>
    <row r="4297" spans="1:3" s="53" customFormat="1" x14ac:dyDescent="0.2">
      <c r="A4297" s="66"/>
      <c r="B4297" s="57"/>
      <c r="C4297" s="94"/>
    </row>
    <row r="4298" spans="1:3" s="53" customFormat="1" ht="19.5" x14ac:dyDescent="0.2">
      <c r="A4298" s="67">
        <v>410000</v>
      </c>
      <c r="B4298" s="59" t="s">
        <v>83</v>
      </c>
      <c r="C4298" s="106">
        <f t="shared" ref="C4298" si="592">C4299+C4304+C4317+C4319</f>
        <v>3997400</v>
      </c>
    </row>
    <row r="4299" spans="1:3" s="53" customFormat="1" ht="19.5" x14ac:dyDescent="0.2">
      <c r="A4299" s="67">
        <v>411000</v>
      </c>
      <c r="B4299" s="59" t="s">
        <v>194</v>
      </c>
      <c r="C4299" s="106">
        <f t="shared" ref="C4299" si="593">SUM(C4300:C4303)</f>
        <v>1840000</v>
      </c>
    </row>
    <row r="4300" spans="1:3" s="53" customFormat="1" x14ac:dyDescent="0.2">
      <c r="A4300" s="66">
        <v>411100</v>
      </c>
      <c r="B4300" s="62" t="s">
        <v>84</v>
      </c>
      <c r="C4300" s="63">
        <v>1775000</v>
      </c>
    </row>
    <row r="4301" spans="1:3" s="53" customFormat="1" x14ac:dyDescent="0.2">
      <c r="A4301" s="66">
        <v>411200</v>
      </c>
      <c r="B4301" s="62" t="s">
        <v>207</v>
      </c>
      <c r="C4301" s="63">
        <v>40000</v>
      </c>
    </row>
    <row r="4302" spans="1:3" s="53" customFormat="1" ht="37.5" x14ac:dyDescent="0.2">
      <c r="A4302" s="66">
        <v>411300</v>
      </c>
      <c r="B4302" s="62" t="s">
        <v>85</v>
      </c>
      <c r="C4302" s="63">
        <v>15000</v>
      </c>
    </row>
    <row r="4303" spans="1:3" s="53" customFormat="1" x14ac:dyDescent="0.2">
      <c r="A4303" s="66">
        <v>411400</v>
      </c>
      <c r="B4303" s="62" t="s">
        <v>86</v>
      </c>
      <c r="C4303" s="63">
        <v>9999.9999999999982</v>
      </c>
    </row>
    <row r="4304" spans="1:3" s="53" customFormat="1" ht="19.5" x14ac:dyDescent="0.2">
      <c r="A4304" s="67">
        <v>412000</v>
      </c>
      <c r="B4304" s="64" t="s">
        <v>199</v>
      </c>
      <c r="C4304" s="106">
        <f t="shared" ref="C4304" si="594">SUM(C4305:C4316)</f>
        <v>2102400</v>
      </c>
    </row>
    <row r="4305" spans="1:3" s="53" customFormat="1" x14ac:dyDescent="0.2">
      <c r="A4305" s="66">
        <v>412100</v>
      </c>
      <c r="B4305" s="62" t="s">
        <v>87</v>
      </c>
      <c r="C4305" s="63">
        <v>6000</v>
      </c>
    </row>
    <row r="4306" spans="1:3" s="53" customFormat="1" x14ac:dyDescent="0.2">
      <c r="A4306" s="66">
        <v>412200</v>
      </c>
      <c r="B4306" s="62" t="s">
        <v>208</v>
      </c>
      <c r="C4306" s="63">
        <v>16500</v>
      </c>
    </row>
    <row r="4307" spans="1:3" s="53" customFormat="1" x14ac:dyDescent="0.2">
      <c r="A4307" s="66">
        <v>412300</v>
      </c>
      <c r="B4307" s="62" t="s">
        <v>88</v>
      </c>
      <c r="C4307" s="63">
        <v>16000</v>
      </c>
    </row>
    <row r="4308" spans="1:3" s="53" customFormat="1" x14ac:dyDescent="0.2">
      <c r="A4308" s="66">
        <v>412500</v>
      </c>
      <c r="B4308" s="62" t="s">
        <v>90</v>
      </c>
      <c r="C4308" s="63">
        <v>6000</v>
      </c>
    </row>
    <row r="4309" spans="1:3" s="53" customFormat="1" x14ac:dyDescent="0.2">
      <c r="A4309" s="66">
        <v>412600</v>
      </c>
      <c r="B4309" s="62" t="s">
        <v>209</v>
      </c>
      <c r="C4309" s="63">
        <v>28000</v>
      </c>
    </row>
    <row r="4310" spans="1:3" s="53" customFormat="1" x14ac:dyDescent="0.2">
      <c r="A4310" s="66">
        <v>412700</v>
      </c>
      <c r="B4310" s="62" t="s">
        <v>196</v>
      </c>
      <c r="C4310" s="63">
        <v>2000000</v>
      </c>
    </row>
    <row r="4311" spans="1:3" s="53" customFormat="1" x14ac:dyDescent="0.2">
      <c r="A4311" s="66">
        <v>412900</v>
      </c>
      <c r="B4311" s="62" t="s">
        <v>515</v>
      </c>
      <c r="C4311" s="63">
        <v>500</v>
      </c>
    </row>
    <row r="4312" spans="1:3" s="53" customFormat="1" x14ac:dyDescent="0.2">
      <c r="A4312" s="66">
        <v>412900</v>
      </c>
      <c r="B4312" s="62" t="s">
        <v>287</v>
      </c>
      <c r="C4312" s="63">
        <v>10000</v>
      </c>
    </row>
    <row r="4313" spans="1:3" s="53" customFormat="1" x14ac:dyDescent="0.2">
      <c r="A4313" s="66">
        <v>412900</v>
      </c>
      <c r="B4313" s="62" t="s">
        <v>304</v>
      </c>
      <c r="C4313" s="63">
        <v>3999.9999999999991</v>
      </c>
    </row>
    <row r="4314" spans="1:3" s="53" customFormat="1" x14ac:dyDescent="0.2">
      <c r="A4314" s="66">
        <v>412900</v>
      </c>
      <c r="B4314" s="100" t="s">
        <v>305</v>
      </c>
      <c r="C4314" s="63">
        <v>2300</v>
      </c>
    </row>
    <row r="4315" spans="1:3" s="53" customFormat="1" x14ac:dyDescent="0.2">
      <c r="A4315" s="66">
        <v>412900</v>
      </c>
      <c r="B4315" s="62" t="s">
        <v>306</v>
      </c>
      <c r="C4315" s="63">
        <v>3500</v>
      </c>
    </row>
    <row r="4316" spans="1:3" s="53" customFormat="1" x14ac:dyDescent="0.2">
      <c r="A4316" s="66">
        <v>412900</v>
      </c>
      <c r="B4316" s="62" t="s">
        <v>289</v>
      </c>
      <c r="C4316" s="63">
        <v>9600</v>
      </c>
    </row>
    <row r="4317" spans="1:3" s="65" customFormat="1" ht="19.5" x14ac:dyDescent="0.2">
      <c r="A4317" s="67">
        <v>413000</v>
      </c>
      <c r="B4317" s="64" t="s">
        <v>200</v>
      </c>
      <c r="C4317" s="106">
        <f t="shared" ref="C4317" si="595">C4318</f>
        <v>25000</v>
      </c>
    </row>
    <row r="4318" spans="1:3" s="53" customFormat="1" x14ac:dyDescent="0.2">
      <c r="A4318" s="66">
        <v>413800</v>
      </c>
      <c r="B4318" s="62" t="s">
        <v>139</v>
      </c>
      <c r="C4318" s="63">
        <v>25000</v>
      </c>
    </row>
    <row r="4319" spans="1:3" s="65" customFormat="1" ht="19.5" x14ac:dyDescent="0.2">
      <c r="A4319" s="67">
        <v>415000</v>
      </c>
      <c r="B4319" s="64" t="s">
        <v>48</v>
      </c>
      <c r="C4319" s="106">
        <f>C4320+0</f>
        <v>30000</v>
      </c>
    </row>
    <row r="4320" spans="1:3" s="53" customFormat="1" x14ac:dyDescent="0.2">
      <c r="A4320" s="66">
        <v>415200</v>
      </c>
      <c r="B4320" s="62" t="s">
        <v>251</v>
      </c>
      <c r="C4320" s="63">
        <v>30000</v>
      </c>
    </row>
    <row r="4321" spans="1:3" s="65" customFormat="1" ht="19.5" x14ac:dyDescent="0.2">
      <c r="A4321" s="67">
        <v>480000</v>
      </c>
      <c r="B4321" s="64" t="s">
        <v>142</v>
      </c>
      <c r="C4321" s="106">
        <f>C4322+0</f>
        <v>4680000</v>
      </c>
    </row>
    <row r="4322" spans="1:3" s="109" customFormat="1" ht="19.5" x14ac:dyDescent="0.2">
      <c r="A4322" s="67">
        <v>488000</v>
      </c>
      <c r="B4322" s="64" t="s">
        <v>99</v>
      </c>
      <c r="C4322" s="106">
        <f t="shared" ref="C4322" si="596">SUM(C4323:C4323)</f>
        <v>4680000</v>
      </c>
    </row>
    <row r="4323" spans="1:3" s="53" customFormat="1" x14ac:dyDescent="0.2">
      <c r="A4323" s="66">
        <v>488100</v>
      </c>
      <c r="B4323" s="62" t="s">
        <v>709</v>
      </c>
      <c r="C4323" s="63">
        <v>4680000</v>
      </c>
    </row>
    <row r="4324" spans="1:3" s="53" customFormat="1" ht="19.5" x14ac:dyDescent="0.2">
      <c r="A4324" s="67">
        <v>510000</v>
      </c>
      <c r="B4324" s="64" t="s">
        <v>146</v>
      </c>
      <c r="C4324" s="106">
        <f>C4325+C4327</f>
        <v>11000</v>
      </c>
    </row>
    <row r="4325" spans="1:3" s="53" customFormat="1" ht="19.5" x14ac:dyDescent="0.2">
      <c r="A4325" s="67">
        <v>511000</v>
      </c>
      <c r="B4325" s="64" t="s">
        <v>147</v>
      </c>
      <c r="C4325" s="106">
        <f>SUM(C4326:C4326)</f>
        <v>6000</v>
      </c>
    </row>
    <row r="4326" spans="1:3" s="53" customFormat="1" x14ac:dyDescent="0.2">
      <c r="A4326" s="66">
        <v>511300</v>
      </c>
      <c r="B4326" s="62" t="s">
        <v>150</v>
      </c>
      <c r="C4326" s="63">
        <v>6000</v>
      </c>
    </row>
    <row r="4327" spans="1:3" s="53" customFormat="1" ht="19.5" x14ac:dyDescent="0.2">
      <c r="A4327" s="67">
        <v>516000</v>
      </c>
      <c r="B4327" s="64" t="s">
        <v>157</v>
      </c>
      <c r="C4327" s="106">
        <f t="shared" ref="C4327" si="597">C4328</f>
        <v>5000</v>
      </c>
    </row>
    <row r="4328" spans="1:3" s="53" customFormat="1" x14ac:dyDescent="0.2">
      <c r="A4328" s="66">
        <v>516100</v>
      </c>
      <c r="B4328" s="62" t="s">
        <v>157</v>
      </c>
      <c r="C4328" s="63">
        <v>5000</v>
      </c>
    </row>
    <row r="4329" spans="1:3" s="65" customFormat="1" ht="19.5" x14ac:dyDescent="0.2">
      <c r="A4329" s="67">
        <v>630000</v>
      </c>
      <c r="B4329" s="64" t="s">
        <v>184</v>
      </c>
      <c r="C4329" s="106">
        <f>C4330+C4332</f>
        <v>22400</v>
      </c>
    </row>
    <row r="4330" spans="1:3" s="65" customFormat="1" ht="19.5" x14ac:dyDescent="0.2">
      <c r="A4330" s="67">
        <v>631000</v>
      </c>
      <c r="B4330" s="64" t="s">
        <v>120</v>
      </c>
      <c r="C4330" s="106">
        <f>0+0+C4331</f>
        <v>4000</v>
      </c>
    </row>
    <row r="4331" spans="1:3" s="53" customFormat="1" x14ac:dyDescent="0.2">
      <c r="A4331" s="21">
        <v>631300</v>
      </c>
      <c r="B4331" s="62" t="s">
        <v>188</v>
      </c>
      <c r="C4331" s="63">
        <v>4000</v>
      </c>
    </row>
    <row r="4332" spans="1:3" s="65" customFormat="1" ht="19.5" x14ac:dyDescent="0.2">
      <c r="A4332" s="67">
        <v>638000</v>
      </c>
      <c r="B4332" s="64" t="s">
        <v>121</v>
      </c>
      <c r="C4332" s="106">
        <f t="shared" ref="C4332" si="598">C4333</f>
        <v>18400</v>
      </c>
    </row>
    <row r="4333" spans="1:3" s="53" customFormat="1" x14ac:dyDescent="0.2">
      <c r="A4333" s="66">
        <v>638100</v>
      </c>
      <c r="B4333" s="62" t="s">
        <v>189</v>
      </c>
      <c r="C4333" s="63">
        <v>18400</v>
      </c>
    </row>
    <row r="4334" spans="1:3" s="53" customFormat="1" x14ac:dyDescent="0.2">
      <c r="A4334" s="108"/>
      <c r="B4334" s="102" t="s">
        <v>222</v>
      </c>
      <c r="C4334" s="107">
        <f>C4298+C4321+C4324+C4329</f>
        <v>8710800</v>
      </c>
    </row>
    <row r="4335" spans="1:3" s="53" customFormat="1" x14ac:dyDescent="0.2">
      <c r="A4335" s="93"/>
      <c r="B4335" s="55"/>
      <c r="C4335" s="94"/>
    </row>
    <row r="4336" spans="1:3" s="53" customFormat="1" x14ac:dyDescent="0.2">
      <c r="A4336" s="70"/>
      <c r="B4336" s="55"/>
      <c r="C4336" s="105"/>
    </row>
    <row r="4337" spans="1:3" s="53" customFormat="1" ht="19.5" x14ac:dyDescent="0.2">
      <c r="A4337" s="66" t="s">
        <v>710</v>
      </c>
      <c r="B4337" s="64"/>
      <c r="C4337" s="105"/>
    </row>
    <row r="4338" spans="1:3" s="53" customFormat="1" ht="19.5" x14ac:dyDescent="0.2">
      <c r="A4338" s="66" t="s">
        <v>249</v>
      </c>
      <c r="B4338" s="64"/>
      <c r="C4338" s="105"/>
    </row>
    <row r="4339" spans="1:3" s="53" customFormat="1" ht="19.5" x14ac:dyDescent="0.2">
      <c r="A4339" s="66" t="s">
        <v>384</v>
      </c>
      <c r="B4339" s="64"/>
      <c r="C4339" s="105"/>
    </row>
    <row r="4340" spans="1:3" s="53" customFormat="1" ht="19.5" x14ac:dyDescent="0.2">
      <c r="A4340" s="66" t="s">
        <v>514</v>
      </c>
      <c r="B4340" s="64"/>
      <c r="C4340" s="105"/>
    </row>
    <row r="4341" spans="1:3" s="53" customFormat="1" ht="19.5" x14ac:dyDescent="0.2">
      <c r="A4341" s="66"/>
      <c r="B4341" s="64"/>
      <c r="C4341" s="105"/>
    </row>
    <row r="4342" spans="1:3" s="65" customFormat="1" ht="19.5" x14ac:dyDescent="0.2">
      <c r="A4342" s="67">
        <v>410000</v>
      </c>
      <c r="B4342" s="59" t="s">
        <v>83</v>
      </c>
      <c r="C4342" s="106">
        <f>C4343+C4348+C4360</f>
        <v>4123900</v>
      </c>
    </row>
    <row r="4343" spans="1:3" s="65" customFormat="1" ht="19.5" x14ac:dyDescent="0.2">
      <c r="A4343" s="67">
        <v>411000</v>
      </c>
      <c r="B4343" s="59" t="s">
        <v>194</v>
      </c>
      <c r="C4343" s="106">
        <f t="shared" ref="C4343" si="599">SUM(C4344:C4347)</f>
        <v>3965200</v>
      </c>
    </row>
    <row r="4344" spans="1:3" s="53" customFormat="1" x14ac:dyDescent="0.2">
      <c r="A4344" s="66">
        <v>411100</v>
      </c>
      <c r="B4344" s="62" t="s">
        <v>84</v>
      </c>
      <c r="C4344" s="63">
        <v>3435700</v>
      </c>
    </row>
    <row r="4345" spans="1:3" s="53" customFormat="1" x14ac:dyDescent="0.2">
      <c r="A4345" s="66">
        <v>411200</v>
      </c>
      <c r="B4345" s="62" t="s">
        <v>207</v>
      </c>
      <c r="C4345" s="63">
        <v>475000</v>
      </c>
    </row>
    <row r="4346" spans="1:3" s="53" customFormat="1" ht="37.5" x14ac:dyDescent="0.2">
      <c r="A4346" s="66">
        <v>411300</v>
      </c>
      <c r="B4346" s="62" t="s">
        <v>85</v>
      </c>
      <c r="C4346" s="63">
        <v>29000</v>
      </c>
    </row>
    <row r="4347" spans="1:3" s="53" customFormat="1" x14ac:dyDescent="0.2">
      <c r="A4347" s="66">
        <v>411400</v>
      </c>
      <c r="B4347" s="62" t="s">
        <v>86</v>
      </c>
      <c r="C4347" s="63">
        <v>25500</v>
      </c>
    </row>
    <row r="4348" spans="1:3" s="65" customFormat="1" ht="19.5" x14ac:dyDescent="0.2">
      <c r="A4348" s="67">
        <v>412000</v>
      </c>
      <c r="B4348" s="64" t="s">
        <v>199</v>
      </c>
      <c r="C4348" s="106">
        <f>SUM(C4349:C4359)</f>
        <v>154200</v>
      </c>
    </row>
    <row r="4349" spans="1:3" s="53" customFormat="1" x14ac:dyDescent="0.2">
      <c r="A4349" s="66">
        <v>412100</v>
      </c>
      <c r="B4349" s="62" t="s">
        <v>87</v>
      </c>
      <c r="C4349" s="63">
        <v>1400</v>
      </c>
    </row>
    <row r="4350" spans="1:3" s="53" customFormat="1" x14ac:dyDescent="0.2">
      <c r="A4350" s="66">
        <v>412200</v>
      </c>
      <c r="B4350" s="62" t="s">
        <v>208</v>
      </c>
      <c r="C4350" s="63">
        <v>42000</v>
      </c>
    </row>
    <row r="4351" spans="1:3" s="53" customFormat="1" x14ac:dyDescent="0.2">
      <c r="A4351" s="66">
        <v>412300</v>
      </c>
      <c r="B4351" s="62" t="s">
        <v>88</v>
      </c>
      <c r="C4351" s="63">
        <v>30000</v>
      </c>
    </row>
    <row r="4352" spans="1:3" s="53" customFormat="1" x14ac:dyDescent="0.2">
      <c r="A4352" s="66">
        <v>412500</v>
      </c>
      <c r="B4352" s="62" t="s">
        <v>90</v>
      </c>
      <c r="C4352" s="63">
        <v>6000</v>
      </c>
    </row>
    <row r="4353" spans="1:3" s="53" customFormat="1" x14ac:dyDescent="0.2">
      <c r="A4353" s="66">
        <v>412600</v>
      </c>
      <c r="B4353" s="62" t="s">
        <v>209</v>
      </c>
      <c r="C4353" s="63">
        <v>17800</v>
      </c>
    </row>
    <row r="4354" spans="1:3" s="53" customFormat="1" x14ac:dyDescent="0.2">
      <c r="A4354" s="66">
        <v>412700</v>
      </c>
      <c r="B4354" s="62" t="s">
        <v>196</v>
      </c>
      <c r="C4354" s="63">
        <v>38000</v>
      </c>
    </row>
    <row r="4355" spans="1:3" s="53" customFormat="1" x14ac:dyDescent="0.2">
      <c r="A4355" s="66">
        <v>412900</v>
      </c>
      <c r="B4355" s="62" t="s">
        <v>515</v>
      </c>
      <c r="C4355" s="63">
        <v>5000</v>
      </c>
    </row>
    <row r="4356" spans="1:3" s="53" customFormat="1" x14ac:dyDescent="0.2">
      <c r="A4356" s="66">
        <v>412900</v>
      </c>
      <c r="B4356" s="62" t="s">
        <v>304</v>
      </c>
      <c r="C4356" s="63">
        <v>4000</v>
      </c>
    </row>
    <row r="4357" spans="1:3" s="53" customFormat="1" x14ac:dyDescent="0.2">
      <c r="A4357" s="66">
        <v>412900</v>
      </c>
      <c r="B4357" s="100" t="s">
        <v>305</v>
      </c>
      <c r="C4357" s="63">
        <v>2500</v>
      </c>
    </row>
    <row r="4358" spans="1:3" s="53" customFormat="1" x14ac:dyDescent="0.2">
      <c r="A4358" s="66">
        <v>412900</v>
      </c>
      <c r="B4358" s="62" t="s">
        <v>306</v>
      </c>
      <c r="C4358" s="63">
        <v>7000</v>
      </c>
    </row>
    <row r="4359" spans="1:3" s="53" customFormat="1" x14ac:dyDescent="0.2">
      <c r="A4359" s="66">
        <v>412900</v>
      </c>
      <c r="B4359" s="62" t="s">
        <v>289</v>
      </c>
      <c r="C4359" s="63">
        <v>500</v>
      </c>
    </row>
    <row r="4360" spans="1:3" s="65" customFormat="1" ht="39" x14ac:dyDescent="0.2">
      <c r="A4360" s="67">
        <v>418000</v>
      </c>
      <c r="B4360" s="64" t="s">
        <v>203</v>
      </c>
      <c r="C4360" s="106">
        <f t="shared" ref="C4360" si="600">C4361</f>
        <v>4500</v>
      </c>
    </row>
    <row r="4361" spans="1:3" s="53" customFormat="1" x14ac:dyDescent="0.2">
      <c r="A4361" s="66">
        <v>418400</v>
      </c>
      <c r="B4361" s="62" t="s">
        <v>141</v>
      </c>
      <c r="C4361" s="63">
        <v>4500</v>
      </c>
    </row>
    <row r="4362" spans="1:3" s="65" customFormat="1" ht="19.5" x14ac:dyDescent="0.2">
      <c r="A4362" s="67">
        <v>480000</v>
      </c>
      <c r="B4362" s="64" t="s">
        <v>142</v>
      </c>
      <c r="C4362" s="106">
        <f t="shared" ref="C4362" si="601">C4363</f>
        <v>18000</v>
      </c>
    </row>
    <row r="4363" spans="1:3" s="65" customFormat="1" ht="19.5" x14ac:dyDescent="0.2">
      <c r="A4363" s="67">
        <v>487000</v>
      </c>
      <c r="B4363" s="64" t="s">
        <v>193</v>
      </c>
      <c r="C4363" s="106">
        <f>C4364+0</f>
        <v>18000</v>
      </c>
    </row>
    <row r="4364" spans="1:3" s="53" customFormat="1" x14ac:dyDescent="0.2">
      <c r="A4364" s="66">
        <v>487100</v>
      </c>
      <c r="B4364" s="62" t="s">
        <v>447</v>
      </c>
      <c r="C4364" s="63">
        <v>18000</v>
      </c>
    </row>
    <row r="4365" spans="1:3" s="65" customFormat="1" ht="19.5" x14ac:dyDescent="0.2">
      <c r="A4365" s="67">
        <v>510000</v>
      </c>
      <c r="B4365" s="64" t="s">
        <v>146</v>
      </c>
      <c r="C4365" s="106">
        <f>C4366+C4370+0</f>
        <v>41400</v>
      </c>
    </row>
    <row r="4366" spans="1:3" s="65" customFormat="1" ht="19.5" x14ac:dyDescent="0.2">
      <c r="A4366" s="67">
        <v>511000</v>
      </c>
      <c r="B4366" s="64" t="s">
        <v>147</v>
      </c>
      <c r="C4366" s="106">
        <f>C4367+C4368+0+C4369</f>
        <v>33400</v>
      </c>
    </row>
    <row r="4367" spans="1:3" s="53" customFormat="1" x14ac:dyDescent="0.2">
      <c r="A4367" s="66">
        <v>511300</v>
      </c>
      <c r="B4367" s="62" t="s">
        <v>150</v>
      </c>
      <c r="C4367" s="63">
        <v>23600</v>
      </c>
    </row>
    <row r="4368" spans="1:3" s="53" customFormat="1" x14ac:dyDescent="0.2">
      <c r="A4368" s="66">
        <v>511400</v>
      </c>
      <c r="B4368" s="62" t="s">
        <v>151</v>
      </c>
      <c r="C4368" s="63">
        <v>3800</v>
      </c>
    </row>
    <row r="4369" spans="1:3" s="53" customFormat="1" x14ac:dyDescent="0.2">
      <c r="A4369" s="66">
        <v>511700</v>
      </c>
      <c r="B4369" s="62" t="s">
        <v>153</v>
      </c>
      <c r="C4369" s="63">
        <v>6000</v>
      </c>
    </row>
    <row r="4370" spans="1:3" s="65" customFormat="1" ht="19.5" x14ac:dyDescent="0.2">
      <c r="A4370" s="67">
        <v>516000</v>
      </c>
      <c r="B4370" s="64" t="s">
        <v>157</v>
      </c>
      <c r="C4370" s="106">
        <f t="shared" ref="C4370" si="602">C4371</f>
        <v>8000</v>
      </c>
    </row>
    <row r="4371" spans="1:3" s="53" customFormat="1" x14ac:dyDescent="0.2">
      <c r="A4371" s="66">
        <v>516100</v>
      </c>
      <c r="B4371" s="62" t="s">
        <v>157</v>
      </c>
      <c r="C4371" s="63">
        <v>8000</v>
      </c>
    </row>
    <row r="4372" spans="1:3" s="65" customFormat="1" ht="19.5" x14ac:dyDescent="0.2">
      <c r="A4372" s="67">
        <v>630000</v>
      </c>
      <c r="B4372" s="64" t="s">
        <v>184</v>
      </c>
      <c r="C4372" s="106">
        <f>C4373+C4375</f>
        <v>47400</v>
      </c>
    </row>
    <row r="4373" spans="1:3" s="65" customFormat="1" ht="19.5" x14ac:dyDescent="0.2">
      <c r="A4373" s="67">
        <v>631000</v>
      </c>
      <c r="B4373" s="64" t="s">
        <v>120</v>
      </c>
      <c r="C4373" s="106">
        <f>0+C4374</f>
        <v>2400</v>
      </c>
    </row>
    <row r="4374" spans="1:3" s="53" customFormat="1" x14ac:dyDescent="0.2">
      <c r="A4374" s="21">
        <v>631300</v>
      </c>
      <c r="B4374" s="62" t="s">
        <v>188</v>
      </c>
      <c r="C4374" s="63">
        <v>2400</v>
      </c>
    </row>
    <row r="4375" spans="1:3" s="65" customFormat="1" ht="19.5" x14ac:dyDescent="0.2">
      <c r="A4375" s="67">
        <v>638000</v>
      </c>
      <c r="B4375" s="64" t="s">
        <v>121</v>
      </c>
      <c r="C4375" s="106">
        <f t="shared" ref="C4375" si="603">C4376</f>
        <v>45000</v>
      </c>
    </row>
    <row r="4376" spans="1:3" s="53" customFormat="1" x14ac:dyDescent="0.2">
      <c r="A4376" s="66">
        <v>638100</v>
      </c>
      <c r="B4376" s="62" t="s">
        <v>189</v>
      </c>
      <c r="C4376" s="63">
        <v>45000</v>
      </c>
    </row>
    <row r="4377" spans="1:3" s="53" customFormat="1" x14ac:dyDescent="0.2">
      <c r="A4377" s="108"/>
      <c r="B4377" s="102" t="s">
        <v>222</v>
      </c>
      <c r="C4377" s="107">
        <f>C4342+C4365+C4372+C4362</f>
        <v>4230700</v>
      </c>
    </row>
    <row r="4378" spans="1:3" s="53" customFormat="1" x14ac:dyDescent="0.2">
      <c r="A4378" s="93"/>
      <c r="B4378" s="55"/>
      <c r="C4378" s="105"/>
    </row>
    <row r="4379" spans="1:3" s="53" customFormat="1" x14ac:dyDescent="0.2">
      <c r="A4379" s="70"/>
      <c r="B4379" s="55"/>
      <c r="C4379" s="105"/>
    </row>
    <row r="4380" spans="1:3" s="53" customFormat="1" ht="19.5" x14ac:dyDescent="0.2">
      <c r="A4380" s="66" t="s">
        <v>711</v>
      </c>
      <c r="B4380" s="64"/>
      <c r="C4380" s="105"/>
    </row>
    <row r="4381" spans="1:3" s="53" customFormat="1" ht="19.5" x14ac:dyDescent="0.2">
      <c r="A4381" s="66" t="s">
        <v>250</v>
      </c>
      <c r="B4381" s="64"/>
      <c r="C4381" s="105"/>
    </row>
    <row r="4382" spans="1:3" s="53" customFormat="1" ht="19.5" x14ac:dyDescent="0.2">
      <c r="A4382" s="66" t="s">
        <v>321</v>
      </c>
      <c r="B4382" s="64"/>
      <c r="C4382" s="105"/>
    </row>
    <row r="4383" spans="1:3" s="53" customFormat="1" ht="19.5" x14ac:dyDescent="0.2">
      <c r="A4383" s="66" t="s">
        <v>514</v>
      </c>
      <c r="B4383" s="64"/>
      <c r="C4383" s="105"/>
    </row>
    <row r="4384" spans="1:3" s="53" customFormat="1" x14ac:dyDescent="0.2">
      <c r="A4384" s="93"/>
      <c r="B4384" s="57"/>
      <c r="C4384" s="94"/>
    </row>
    <row r="4385" spans="1:3" s="53" customFormat="1" ht="19.5" x14ac:dyDescent="0.2">
      <c r="A4385" s="67">
        <v>410000</v>
      </c>
      <c r="B4385" s="59" t="s">
        <v>83</v>
      </c>
      <c r="C4385" s="106">
        <f>C4386+C4391+C4410+C4412+C4431</f>
        <v>9770200</v>
      </c>
    </row>
    <row r="4386" spans="1:3" s="53" customFormat="1" ht="19.5" x14ac:dyDescent="0.2">
      <c r="A4386" s="67">
        <v>411000</v>
      </c>
      <c r="B4386" s="59" t="s">
        <v>194</v>
      </c>
      <c r="C4386" s="106">
        <f t="shared" ref="C4386" si="604">SUM(C4387:C4390)</f>
        <v>1483400</v>
      </c>
    </row>
    <row r="4387" spans="1:3" s="53" customFormat="1" x14ac:dyDescent="0.2">
      <c r="A4387" s="66">
        <v>411100</v>
      </c>
      <c r="B4387" s="62" t="s">
        <v>84</v>
      </c>
      <c r="C4387" s="63">
        <v>1408000</v>
      </c>
    </row>
    <row r="4388" spans="1:3" s="53" customFormat="1" x14ac:dyDescent="0.2">
      <c r="A4388" s="66">
        <v>411200</v>
      </c>
      <c r="B4388" s="62" t="s">
        <v>207</v>
      </c>
      <c r="C4388" s="63">
        <v>45000</v>
      </c>
    </row>
    <row r="4389" spans="1:3" s="53" customFormat="1" ht="37.5" x14ac:dyDescent="0.2">
      <c r="A4389" s="66">
        <v>411300</v>
      </c>
      <c r="B4389" s="62" t="s">
        <v>85</v>
      </c>
      <c r="C4389" s="63">
        <v>26000</v>
      </c>
    </row>
    <row r="4390" spans="1:3" s="53" customFormat="1" x14ac:dyDescent="0.2">
      <c r="A4390" s="66">
        <v>411400</v>
      </c>
      <c r="B4390" s="62" t="s">
        <v>86</v>
      </c>
      <c r="C4390" s="63">
        <v>4399.9999999999964</v>
      </c>
    </row>
    <row r="4391" spans="1:3" s="53" customFormat="1" ht="19.5" x14ac:dyDescent="0.2">
      <c r="A4391" s="67">
        <v>412000</v>
      </c>
      <c r="B4391" s="64" t="s">
        <v>199</v>
      </c>
      <c r="C4391" s="106">
        <f t="shared" ref="C4391" si="605">SUM(C4392:C4409)</f>
        <v>259700.00000000003</v>
      </c>
    </row>
    <row r="4392" spans="1:3" s="53" customFormat="1" x14ac:dyDescent="0.2">
      <c r="A4392" s="66">
        <v>412200</v>
      </c>
      <c r="B4392" s="62" t="s">
        <v>208</v>
      </c>
      <c r="C4392" s="63">
        <v>21000</v>
      </c>
    </row>
    <row r="4393" spans="1:3" s="53" customFormat="1" x14ac:dyDescent="0.2">
      <c r="A4393" s="66">
        <v>412300</v>
      </c>
      <c r="B4393" s="62" t="s">
        <v>88</v>
      </c>
      <c r="C4393" s="63">
        <v>16000</v>
      </c>
    </row>
    <row r="4394" spans="1:3" s="53" customFormat="1" x14ac:dyDescent="0.2">
      <c r="A4394" s="66">
        <v>412500</v>
      </c>
      <c r="B4394" s="62" t="s">
        <v>90</v>
      </c>
      <c r="C4394" s="63">
        <v>10000</v>
      </c>
    </row>
    <row r="4395" spans="1:3" s="53" customFormat="1" x14ac:dyDescent="0.2">
      <c r="A4395" s="66">
        <v>412600</v>
      </c>
      <c r="B4395" s="62" t="s">
        <v>209</v>
      </c>
      <c r="C4395" s="63">
        <v>17000</v>
      </c>
    </row>
    <row r="4396" spans="1:3" s="53" customFormat="1" x14ac:dyDescent="0.2">
      <c r="A4396" s="66">
        <v>412700</v>
      </c>
      <c r="B4396" s="62" t="s">
        <v>196</v>
      </c>
      <c r="C4396" s="63">
        <v>30000</v>
      </c>
    </row>
    <row r="4397" spans="1:3" s="53" customFormat="1" x14ac:dyDescent="0.2">
      <c r="A4397" s="66">
        <v>412700</v>
      </c>
      <c r="B4397" s="62" t="s">
        <v>712</v>
      </c>
      <c r="C4397" s="63">
        <v>10000</v>
      </c>
    </row>
    <row r="4398" spans="1:3" s="53" customFormat="1" x14ac:dyDescent="0.2">
      <c r="A4398" s="66">
        <v>412700</v>
      </c>
      <c r="B4398" s="62" t="s">
        <v>448</v>
      </c>
      <c r="C4398" s="63">
        <v>5600</v>
      </c>
    </row>
    <row r="4399" spans="1:3" s="53" customFormat="1" x14ac:dyDescent="0.2">
      <c r="A4399" s="66">
        <v>412700</v>
      </c>
      <c r="B4399" s="62" t="s">
        <v>506</v>
      </c>
      <c r="C4399" s="63">
        <v>15000</v>
      </c>
    </row>
    <row r="4400" spans="1:3" s="53" customFormat="1" x14ac:dyDescent="0.2">
      <c r="A4400" s="66">
        <v>412900</v>
      </c>
      <c r="B4400" s="100" t="s">
        <v>515</v>
      </c>
      <c r="C4400" s="63">
        <v>500</v>
      </c>
    </row>
    <row r="4401" spans="1:3" s="53" customFormat="1" x14ac:dyDescent="0.2">
      <c r="A4401" s="66">
        <v>412900</v>
      </c>
      <c r="B4401" s="100" t="s">
        <v>287</v>
      </c>
      <c r="C4401" s="63">
        <v>60400.000000000036</v>
      </c>
    </row>
    <row r="4402" spans="1:3" s="53" customFormat="1" x14ac:dyDescent="0.2">
      <c r="A4402" s="66">
        <v>412900</v>
      </c>
      <c r="B4402" s="100" t="s">
        <v>304</v>
      </c>
      <c r="C4402" s="63">
        <v>3999.9999999999991</v>
      </c>
    </row>
    <row r="4403" spans="1:3" s="53" customFormat="1" x14ac:dyDescent="0.2">
      <c r="A4403" s="66">
        <v>412900</v>
      </c>
      <c r="B4403" s="100" t="s">
        <v>305</v>
      </c>
      <c r="C4403" s="63">
        <v>3000</v>
      </c>
    </row>
    <row r="4404" spans="1:3" s="53" customFormat="1" x14ac:dyDescent="0.2">
      <c r="A4404" s="66">
        <v>412900</v>
      </c>
      <c r="B4404" s="100" t="s">
        <v>306</v>
      </c>
      <c r="C4404" s="63">
        <v>3200</v>
      </c>
    </row>
    <row r="4405" spans="1:3" s="53" customFormat="1" x14ac:dyDescent="0.2">
      <c r="A4405" s="66">
        <v>412900</v>
      </c>
      <c r="B4405" s="62" t="s">
        <v>289</v>
      </c>
      <c r="C4405" s="63">
        <v>1500</v>
      </c>
    </row>
    <row r="4406" spans="1:3" s="53" customFormat="1" x14ac:dyDescent="0.2">
      <c r="A4406" s="66">
        <v>412900</v>
      </c>
      <c r="B4406" s="62" t="s">
        <v>507</v>
      </c>
      <c r="C4406" s="63">
        <v>20000</v>
      </c>
    </row>
    <row r="4407" spans="1:3" s="53" customFormat="1" x14ac:dyDescent="0.2">
      <c r="A4407" s="66">
        <v>412900</v>
      </c>
      <c r="B4407" s="62" t="s">
        <v>449</v>
      </c>
      <c r="C4407" s="63">
        <v>12000</v>
      </c>
    </row>
    <row r="4408" spans="1:3" s="53" customFormat="1" x14ac:dyDescent="0.2">
      <c r="A4408" s="66">
        <v>412900</v>
      </c>
      <c r="B4408" s="62" t="s">
        <v>283</v>
      </c>
      <c r="C4408" s="63">
        <v>25000</v>
      </c>
    </row>
    <row r="4409" spans="1:3" s="53" customFormat="1" x14ac:dyDescent="0.2">
      <c r="A4409" s="66">
        <v>412900</v>
      </c>
      <c r="B4409" s="62" t="s">
        <v>508</v>
      </c>
      <c r="C4409" s="63">
        <v>5500</v>
      </c>
    </row>
    <row r="4410" spans="1:3" s="53" customFormat="1" ht="19.5" x14ac:dyDescent="0.2">
      <c r="A4410" s="67">
        <v>414000</v>
      </c>
      <c r="B4410" s="64" t="s">
        <v>100</v>
      </c>
      <c r="C4410" s="106">
        <f t="shared" ref="C4410" si="606">SUM(C4411:C4411)</f>
        <v>2100000</v>
      </c>
    </row>
    <row r="4411" spans="1:3" s="53" customFormat="1" x14ac:dyDescent="0.2">
      <c r="A4411" s="66">
        <v>414100</v>
      </c>
      <c r="B4411" s="62" t="s">
        <v>509</v>
      </c>
      <c r="C4411" s="63">
        <v>2100000</v>
      </c>
    </row>
    <row r="4412" spans="1:3" s="53" customFormat="1" ht="19.5" x14ac:dyDescent="0.2">
      <c r="A4412" s="67">
        <v>415000</v>
      </c>
      <c r="B4412" s="64" t="s">
        <v>48</v>
      </c>
      <c r="C4412" s="106">
        <f>SUM(C4413:C4430)</f>
        <v>5532100</v>
      </c>
    </row>
    <row r="4413" spans="1:3" s="53" customFormat="1" x14ac:dyDescent="0.2">
      <c r="A4413" s="66">
        <v>415200</v>
      </c>
      <c r="B4413" s="62" t="s">
        <v>450</v>
      </c>
      <c r="C4413" s="63">
        <v>55000</v>
      </c>
    </row>
    <row r="4414" spans="1:3" s="53" customFormat="1" x14ac:dyDescent="0.2">
      <c r="A4414" s="66">
        <v>415200</v>
      </c>
      <c r="B4414" s="62" t="s">
        <v>451</v>
      </c>
      <c r="C4414" s="63">
        <v>13000</v>
      </c>
    </row>
    <row r="4415" spans="1:3" s="53" customFormat="1" ht="37.5" x14ac:dyDescent="0.2">
      <c r="A4415" s="66">
        <v>415200</v>
      </c>
      <c r="B4415" s="62" t="s">
        <v>452</v>
      </c>
      <c r="C4415" s="63">
        <v>200000</v>
      </c>
    </row>
    <row r="4416" spans="1:3" s="53" customFormat="1" x14ac:dyDescent="0.2">
      <c r="A4416" s="66">
        <v>415200</v>
      </c>
      <c r="B4416" s="62" t="s">
        <v>453</v>
      </c>
      <c r="C4416" s="63">
        <v>35000</v>
      </c>
    </row>
    <row r="4417" spans="1:3" s="53" customFormat="1" x14ac:dyDescent="0.2">
      <c r="A4417" s="66">
        <v>415200</v>
      </c>
      <c r="B4417" s="62" t="s">
        <v>713</v>
      </c>
      <c r="C4417" s="63">
        <v>35000</v>
      </c>
    </row>
    <row r="4418" spans="1:3" s="53" customFormat="1" x14ac:dyDescent="0.2">
      <c r="A4418" s="66">
        <v>415200</v>
      </c>
      <c r="B4418" s="62" t="s">
        <v>714</v>
      </c>
      <c r="C4418" s="63">
        <v>70000.000000000029</v>
      </c>
    </row>
    <row r="4419" spans="1:3" s="53" customFormat="1" x14ac:dyDescent="0.2">
      <c r="A4419" s="66">
        <v>415200</v>
      </c>
      <c r="B4419" s="62" t="s">
        <v>454</v>
      </c>
      <c r="C4419" s="63">
        <v>1400000</v>
      </c>
    </row>
    <row r="4420" spans="1:3" s="53" customFormat="1" x14ac:dyDescent="0.2">
      <c r="A4420" s="66">
        <v>415200</v>
      </c>
      <c r="B4420" s="62" t="s">
        <v>298</v>
      </c>
      <c r="C4420" s="63">
        <v>39999.999999999993</v>
      </c>
    </row>
    <row r="4421" spans="1:3" s="53" customFormat="1" x14ac:dyDescent="0.2">
      <c r="A4421" s="66">
        <v>415200</v>
      </c>
      <c r="B4421" s="62" t="s">
        <v>269</v>
      </c>
      <c r="C4421" s="63">
        <v>30000</v>
      </c>
    </row>
    <row r="4422" spans="1:3" s="53" customFormat="1" x14ac:dyDescent="0.2">
      <c r="A4422" s="66">
        <v>415200</v>
      </c>
      <c r="B4422" s="62" t="s">
        <v>455</v>
      </c>
      <c r="C4422" s="63">
        <v>70000</v>
      </c>
    </row>
    <row r="4423" spans="1:3" s="53" customFormat="1" x14ac:dyDescent="0.2">
      <c r="A4423" s="66">
        <v>415200</v>
      </c>
      <c r="B4423" s="62" t="s">
        <v>256</v>
      </c>
      <c r="C4423" s="63">
        <v>1232100</v>
      </c>
    </row>
    <row r="4424" spans="1:3" s="53" customFormat="1" ht="37.5" x14ac:dyDescent="0.2">
      <c r="A4424" s="66">
        <v>415200</v>
      </c>
      <c r="B4424" s="62" t="s">
        <v>510</v>
      </c>
      <c r="C4424" s="63">
        <v>50000</v>
      </c>
    </row>
    <row r="4425" spans="1:3" s="53" customFormat="1" x14ac:dyDescent="0.2">
      <c r="A4425" s="66">
        <v>415200</v>
      </c>
      <c r="B4425" s="62" t="s">
        <v>456</v>
      </c>
      <c r="C4425" s="63">
        <v>310000</v>
      </c>
    </row>
    <row r="4426" spans="1:3" s="53" customFormat="1" x14ac:dyDescent="0.2">
      <c r="A4426" s="66">
        <v>415200</v>
      </c>
      <c r="B4426" s="62" t="s">
        <v>457</v>
      </c>
      <c r="C4426" s="63">
        <v>180000</v>
      </c>
    </row>
    <row r="4427" spans="1:3" s="53" customFormat="1" x14ac:dyDescent="0.2">
      <c r="A4427" s="66">
        <v>415200</v>
      </c>
      <c r="B4427" s="62" t="s">
        <v>299</v>
      </c>
      <c r="C4427" s="63">
        <v>1700000</v>
      </c>
    </row>
    <row r="4428" spans="1:3" s="53" customFormat="1" x14ac:dyDescent="0.2">
      <c r="A4428" s="66">
        <v>415200</v>
      </c>
      <c r="B4428" s="62" t="s">
        <v>255</v>
      </c>
      <c r="C4428" s="63">
        <v>22000</v>
      </c>
    </row>
    <row r="4429" spans="1:3" s="53" customFormat="1" x14ac:dyDescent="0.2">
      <c r="A4429" s="66">
        <v>415200</v>
      </c>
      <c r="B4429" s="62" t="s">
        <v>458</v>
      </c>
      <c r="C4429" s="63">
        <v>40000</v>
      </c>
    </row>
    <row r="4430" spans="1:3" s="53" customFormat="1" ht="37.5" x14ac:dyDescent="0.2">
      <c r="A4430" s="66">
        <v>415200</v>
      </c>
      <c r="B4430" s="62" t="s">
        <v>459</v>
      </c>
      <c r="C4430" s="63">
        <v>50000</v>
      </c>
    </row>
    <row r="4431" spans="1:3" s="53" customFormat="1" ht="19.5" x14ac:dyDescent="0.2">
      <c r="A4431" s="67">
        <v>416000</v>
      </c>
      <c r="B4431" s="64" t="s">
        <v>201</v>
      </c>
      <c r="C4431" s="106">
        <f t="shared" ref="C4431" si="607">SUM(C4432:C4433)</f>
        <v>395000</v>
      </c>
    </row>
    <row r="4432" spans="1:3" s="53" customFormat="1" x14ac:dyDescent="0.2">
      <c r="A4432" s="66">
        <v>416100</v>
      </c>
      <c r="B4432" s="62" t="s">
        <v>511</v>
      </c>
      <c r="C4432" s="63">
        <v>45000</v>
      </c>
    </row>
    <row r="4433" spans="1:3" s="53" customFormat="1" x14ac:dyDescent="0.2">
      <c r="A4433" s="66">
        <v>416300</v>
      </c>
      <c r="B4433" s="62" t="s">
        <v>460</v>
      </c>
      <c r="C4433" s="63">
        <v>350000</v>
      </c>
    </row>
    <row r="4434" spans="1:3" s="53" customFormat="1" ht="19.5" x14ac:dyDescent="0.2">
      <c r="A4434" s="67">
        <v>480000</v>
      </c>
      <c r="B4434" s="64" t="s">
        <v>142</v>
      </c>
      <c r="C4434" s="106">
        <f>C4435+C4439</f>
        <v>1297999.9999999998</v>
      </c>
    </row>
    <row r="4435" spans="1:3" s="53" customFormat="1" ht="19.5" x14ac:dyDescent="0.2">
      <c r="A4435" s="67">
        <v>487000</v>
      </c>
      <c r="B4435" s="64" t="s">
        <v>193</v>
      </c>
      <c r="C4435" s="106">
        <f>SUM(C4436:C4438)</f>
        <v>993000</v>
      </c>
    </row>
    <row r="4436" spans="1:3" s="53" customFormat="1" x14ac:dyDescent="0.2">
      <c r="A4436" s="66">
        <v>487300</v>
      </c>
      <c r="B4436" s="62" t="s">
        <v>461</v>
      </c>
      <c r="C4436" s="63">
        <v>43000</v>
      </c>
    </row>
    <row r="4437" spans="1:3" s="53" customFormat="1" x14ac:dyDescent="0.2">
      <c r="A4437" s="66">
        <v>487300</v>
      </c>
      <c r="B4437" s="62" t="s">
        <v>462</v>
      </c>
      <c r="C4437" s="63">
        <v>50000</v>
      </c>
    </row>
    <row r="4438" spans="1:3" s="53" customFormat="1" x14ac:dyDescent="0.2">
      <c r="A4438" s="21">
        <v>487400</v>
      </c>
      <c r="B4438" s="62" t="s">
        <v>715</v>
      </c>
      <c r="C4438" s="63">
        <v>900000</v>
      </c>
    </row>
    <row r="4439" spans="1:3" s="65" customFormat="1" ht="19.5" x14ac:dyDescent="0.2">
      <c r="A4439" s="67">
        <v>488000</v>
      </c>
      <c r="B4439" s="64" t="s">
        <v>99</v>
      </c>
      <c r="C4439" s="106">
        <f t="shared" ref="C4439" si="608">SUM(C4440:C4442)</f>
        <v>304999.99999999977</v>
      </c>
    </row>
    <row r="4440" spans="1:3" s="53" customFormat="1" x14ac:dyDescent="0.2">
      <c r="A4440" s="66">
        <v>488100</v>
      </c>
      <c r="B4440" s="62" t="s">
        <v>284</v>
      </c>
      <c r="C4440" s="63">
        <v>249999.9999999998</v>
      </c>
    </row>
    <row r="4441" spans="1:3" s="53" customFormat="1" x14ac:dyDescent="0.2">
      <c r="A4441" s="66">
        <v>488100</v>
      </c>
      <c r="B4441" s="62" t="s">
        <v>463</v>
      </c>
      <c r="C4441" s="63">
        <v>14999.999999999996</v>
      </c>
    </row>
    <row r="4442" spans="1:3" s="53" customFormat="1" x14ac:dyDescent="0.2">
      <c r="A4442" s="66">
        <v>488100</v>
      </c>
      <c r="B4442" s="62" t="s">
        <v>285</v>
      </c>
      <c r="C4442" s="63">
        <v>40000</v>
      </c>
    </row>
    <row r="4443" spans="1:3" s="53" customFormat="1" ht="19.5" x14ac:dyDescent="0.2">
      <c r="A4443" s="67">
        <v>510000</v>
      </c>
      <c r="B4443" s="64" t="s">
        <v>146</v>
      </c>
      <c r="C4443" s="106">
        <f>C4444+C4447+0</f>
        <v>11000</v>
      </c>
    </row>
    <row r="4444" spans="1:3" s="53" customFormat="1" ht="19.5" x14ac:dyDescent="0.2">
      <c r="A4444" s="67">
        <v>511000</v>
      </c>
      <c r="B4444" s="64" t="s">
        <v>147</v>
      </c>
      <c r="C4444" s="106">
        <f t="shared" ref="C4444" si="609">SUM(C4445:C4446)</f>
        <v>7000</v>
      </c>
    </row>
    <row r="4445" spans="1:3" s="53" customFormat="1" x14ac:dyDescent="0.2">
      <c r="A4445" s="66">
        <v>511300</v>
      </c>
      <c r="B4445" s="62" t="s">
        <v>150</v>
      </c>
      <c r="C4445" s="63">
        <v>5000</v>
      </c>
    </row>
    <row r="4446" spans="1:3" s="53" customFormat="1" x14ac:dyDescent="0.2">
      <c r="A4446" s="66">
        <v>511700</v>
      </c>
      <c r="B4446" s="62" t="s">
        <v>153</v>
      </c>
      <c r="C4446" s="63">
        <v>2000</v>
      </c>
    </row>
    <row r="4447" spans="1:3" s="65" customFormat="1" ht="19.5" x14ac:dyDescent="0.2">
      <c r="A4447" s="67">
        <v>516000</v>
      </c>
      <c r="B4447" s="64" t="s">
        <v>157</v>
      </c>
      <c r="C4447" s="106">
        <f t="shared" ref="C4447" si="610">C4448</f>
        <v>4000</v>
      </c>
    </row>
    <row r="4448" spans="1:3" s="53" customFormat="1" x14ac:dyDescent="0.2">
      <c r="A4448" s="66">
        <v>516100</v>
      </c>
      <c r="B4448" s="62" t="s">
        <v>157</v>
      </c>
      <c r="C4448" s="63">
        <v>4000</v>
      </c>
    </row>
    <row r="4449" spans="1:3" s="65" customFormat="1" ht="19.5" x14ac:dyDescent="0.2">
      <c r="A4449" s="67">
        <v>630000</v>
      </c>
      <c r="B4449" s="64" t="s">
        <v>184</v>
      </c>
      <c r="C4449" s="106">
        <f>0+C4450</f>
        <v>16400</v>
      </c>
    </row>
    <row r="4450" spans="1:3" s="65" customFormat="1" ht="19.5" x14ac:dyDescent="0.2">
      <c r="A4450" s="67">
        <v>638000</v>
      </c>
      <c r="B4450" s="64" t="s">
        <v>121</v>
      </c>
      <c r="C4450" s="106">
        <f t="shared" ref="C4450" si="611">C4451</f>
        <v>16400</v>
      </c>
    </row>
    <row r="4451" spans="1:3" s="53" customFormat="1" x14ac:dyDescent="0.2">
      <c r="A4451" s="66">
        <v>638100</v>
      </c>
      <c r="B4451" s="62" t="s">
        <v>189</v>
      </c>
      <c r="C4451" s="63">
        <v>16400</v>
      </c>
    </row>
    <row r="4452" spans="1:3" s="53" customFormat="1" x14ac:dyDescent="0.2">
      <c r="A4452" s="108"/>
      <c r="B4452" s="102" t="s">
        <v>222</v>
      </c>
      <c r="C4452" s="107">
        <f>C4385+C4434+C4443+C4449</f>
        <v>11095600</v>
      </c>
    </row>
    <row r="4453" spans="1:3" s="53" customFormat="1" x14ac:dyDescent="0.2">
      <c r="A4453" s="66"/>
      <c r="B4453" s="62"/>
      <c r="C4453" s="105"/>
    </row>
    <row r="4454" spans="1:3" s="53" customFormat="1" x14ac:dyDescent="0.2">
      <c r="A4454" s="66"/>
      <c r="B4454" s="62"/>
      <c r="C4454" s="105"/>
    </row>
    <row r="4455" spans="1:3" s="65" customFormat="1" ht="19.5" x14ac:dyDescent="0.2">
      <c r="A4455" s="112" t="s">
        <v>1</v>
      </c>
      <c r="B4455" s="64" t="s">
        <v>270</v>
      </c>
      <c r="C4455" s="63"/>
    </row>
    <row r="4456" spans="1:3" s="53" customFormat="1" x14ac:dyDescent="0.2">
      <c r="A4456" s="21" t="s">
        <v>1</v>
      </c>
      <c r="B4456" s="62" t="s">
        <v>59</v>
      </c>
      <c r="C4456" s="63">
        <v>3296800</v>
      </c>
    </row>
    <row r="4457" spans="1:3" s="53" customFormat="1" x14ac:dyDescent="0.2">
      <c r="A4457" s="108"/>
      <c r="B4457" s="102" t="s">
        <v>222</v>
      </c>
      <c r="C4457" s="107">
        <f t="shared" ref="C4457" si="612">SUM(C4456:C4456)</f>
        <v>3296800</v>
      </c>
    </row>
    <row r="4458" spans="1:3" s="53" customFormat="1" x14ac:dyDescent="0.2">
      <c r="A4458" s="66"/>
      <c r="B4458" s="62"/>
      <c r="C4458" s="105"/>
    </row>
    <row r="4459" spans="1:3" s="53" customFormat="1" x14ac:dyDescent="0.2">
      <c r="A4459" s="70"/>
      <c r="B4459" s="55"/>
      <c r="C4459" s="105"/>
    </row>
    <row r="4460" spans="1:3" s="53" customFormat="1" ht="19.5" x14ac:dyDescent="0.2">
      <c r="A4460" s="66" t="s">
        <v>716</v>
      </c>
      <c r="B4460" s="64"/>
      <c r="C4460" s="105"/>
    </row>
    <row r="4461" spans="1:3" s="53" customFormat="1" ht="19.5" x14ac:dyDescent="0.2">
      <c r="A4461" s="66" t="s">
        <v>234</v>
      </c>
      <c r="B4461" s="64"/>
      <c r="C4461" s="105"/>
    </row>
    <row r="4462" spans="1:3" s="53" customFormat="1" ht="19.5" x14ac:dyDescent="0.2">
      <c r="A4462" s="66" t="s">
        <v>331</v>
      </c>
      <c r="B4462" s="64"/>
      <c r="C4462" s="105"/>
    </row>
    <row r="4463" spans="1:3" s="53" customFormat="1" ht="19.5" x14ac:dyDescent="0.2">
      <c r="A4463" s="66" t="s">
        <v>717</v>
      </c>
      <c r="B4463" s="64"/>
      <c r="C4463" s="105"/>
    </row>
    <row r="4464" spans="1:3" s="53" customFormat="1" x14ac:dyDescent="0.2">
      <c r="A4464" s="93"/>
      <c r="B4464" s="57"/>
      <c r="C4464" s="105"/>
    </row>
    <row r="4465" spans="1:3" s="53" customFormat="1" ht="19.5" x14ac:dyDescent="0.2">
      <c r="A4465" s="67">
        <v>410000</v>
      </c>
      <c r="B4465" s="59" t="s">
        <v>83</v>
      </c>
      <c r="C4465" s="106">
        <f>C4466+0+0+C4470</f>
        <v>12266300</v>
      </c>
    </row>
    <row r="4466" spans="1:3" s="53" customFormat="1" ht="19.5" x14ac:dyDescent="0.2">
      <c r="A4466" s="67">
        <v>412000</v>
      </c>
      <c r="B4466" s="64" t="s">
        <v>199</v>
      </c>
      <c r="C4466" s="106">
        <f>SUM(C4467:C4469)</f>
        <v>7266300</v>
      </c>
    </row>
    <row r="4467" spans="1:3" s="53" customFormat="1" x14ac:dyDescent="0.2">
      <c r="A4467" s="21">
        <v>412700</v>
      </c>
      <c r="B4467" s="62" t="s">
        <v>196</v>
      </c>
      <c r="C4467" s="63">
        <v>824600</v>
      </c>
    </row>
    <row r="4468" spans="1:3" s="53" customFormat="1" ht="37.5" x14ac:dyDescent="0.2">
      <c r="A4468" s="66">
        <v>412700</v>
      </c>
      <c r="B4468" s="62" t="s">
        <v>718</v>
      </c>
      <c r="C4468" s="63">
        <v>6431700</v>
      </c>
    </row>
    <row r="4469" spans="1:3" s="53" customFormat="1" x14ac:dyDescent="0.2">
      <c r="A4469" s="66">
        <v>412900</v>
      </c>
      <c r="B4469" s="62" t="s">
        <v>719</v>
      </c>
      <c r="C4469" s="63">
        <v>10000.000000000029</v>
      </c>
    </row>
    <row r="4470" spans="1:3" s="65" customFormat="1" ht="19.5" x14ac:dyDescent="0.2">
      <c r="A4470" s="67">
        <v>419000</v>
      </c>
      <c r="B4470" s="64" t="s">
        <v>204</v>
      </c>
      <c r="C4470" s="106">
        <f t="shared" ref="C4470" si="613">C4471</f>
        <v>5000000</v>
      </c>
    </row>
    <row r="4471" spans="1:3" s="53" customFormat="1" x14ac:dyDescent="0.2">
      <c r="A4471" s="66">
        <v>419100</v>
      </c>
      <c r="B4471" s="62" t="s">
        <v>204</v>
      </c>
      <c r="C4471" s="63">
        <v>5000000</v>
      </c>
    </row>
    <row r="4472" spans="1:3" s="53" customFormat="1" ht="18.75" customHeight="1" x14ac:dyDescent="0.2">
      <c r="A4472" s="67">
        <v>480000</v>
      </c>
      <c r="B4472" s="64" t="s">
        <v>142</v>
      </c>
      <c r="C4472" s="106">
        <f>C4473+C4480</f>
        <v>123582899.99999999</v>
      </c>
    </row>
    <row r="4473" spans="1:3" s="53" customFormat="1" ht="19.5" x14ac:dyDescent="0.2">
      <c r="A4473" s="67">
        <v>487000</v>
      </c>
      <c r="B4473" s="64" t="s">
        <v>193</v>
      </c>
      <c r="C4473" s="106">
        <f>SUM(C4474:C4479)</f>
        <v>3572900</v>
      </c>
    </row>
    <row r="4474" spans="1:3" s="53" customFormat="1" x14ac:dyDescent="0.2">
      <c r="A4474" s="110">
        <v>487100</v>
      </c>
      <c r="B4474" s="116" t="s">
        <v>464</v>
      </c>
      <c r="C4474" s="63">
        <v>35500</v>
      </c>
    </row>
    <row r="4475" spans="1:3" s="53" customFormat="1" x14ac:dyDescent="0.2">
      <c r="A4475" s="110">
        <v>487100</v>
      </c>
      <c r="B4475" s="116" t="s">
        <v>465</v>
      </c>
      <c r="C4475" s="63">
        <v>158000</v>
      </c>
    </row>
    <row r="4476" spans="1:3" s="53" customFormat="1" x14ac:dyDescent="0.2">
      <c r="A4476" s="110">
        <v>487100</v>
      </c>
      <c r="B4476" s="116" t="s">
        <v>466</v>
      </c>
      <c r="C4476" s="63">
        <v>15400</v>
      </c>
    </row>
    <row r="4477" spans="1:3" s="53" customFormat="1" x14ac:dyDescent="0.2">
      <c r="A4477" s="110">
        <v>487300</v>
      </c>
      <c r="B4477" s="116" t="s">
        <v>143</v>
      </c>
      <c r="C4477" s="63">
        <v>1664000</v>
      </c>
    </row>
    <row r="4478" spans="1:3" s="53" customFormat="1" x14ac:dyDescent="0.2">
      <c r="A4478" s="110">
        <v>487300</v>
      </c>
      <c r="B4478" s="116" t="s">
        <v>467</v>
      </c>
      <c r="C4478" s="63">
        <v>200000</v>
      </c>
    </row>
    <row r="4479" spans="1:3" s="53" customFormat="1" x14ac:dyDescent="0.2">
      <c r="A4479" s="110">
        <v>487400</v>
      </c>
      <c r="B4479" s="116" t="s">
        <v>468</v>
      </c>
      <c r="C4479" s="63">
        <v>1500000</v>
      </c>
    </row>
    <row r="4480" spans="1:3" s="65" customFormat="1" ht="19.5" x14ac:dyDescent="0.2">
      <c r="A4480" s="67">
        <v>488000</v>
      </c>
      <c r="B4480" s="64" t="s">
        <v>99</v>
      </c>
      <c r="C4480" s="106">
        <f>C4481+0+0+C4482</f>
        <v>120009999.99999999</v>
      </c>
    </row>
    <row r="4481" spans="1:3" s="53" customFormat="1" x14ac:dyDescent="0.2">
      <c r="A4481" s="66">
        <v>488100</v>
      </c>
      <c r="B4481" s="62" t="s">
        <v>469</v>
      </c>
      <c r="C4481" s="63">
        <v>10000</v>
      </c>
    </row>
    <row r="4482" spans="1:3" s="53" customFormat="1" ht="37.5" x14ac:dyDescent="0.2">
      <c r="A4482" s="66">
        <v>488100</v>
      </c>
      <c r="B4482" s="62" t="s">
        <v>720</v>
      </c>
      <c r="C4482" s="63">
        <v>119999999.99999999</v>
      </c>
    </row>
    <row r="4483" spans="1:3" s="53" customFormat="1" ht="19.5" x14ac:dyDescent="0.2">
      <c r="A4483" s="67">
        <v>510000</v>
      </c>
      <c r="B4483" s="64" t="s">
        <v>146</v>
      </c>
      <c r="C4483" s="106">
        <f t="shared" ref="C4483" si="614">C4484</f>
        <v>190000</v>
      </c>
    </row>
    <row r="4484" spans="1:3" s="53" customFormat="1" ht="19.5" x14ac:dyDescent="0.2">
      <c r="A4484" s="67">
        <v>511000</v>
      </c>
      <c r="B4484" s="64" t="s">
        <v>147</v>
      </c>
      <c r="C4484" s="106">
        <f>SUM(C4485:C4485)</f>
        <v>190000</v>
      </c>
    </row>
    <row r="4485" spans="1:3" s="53" customFormat="1" x14ac:dyDescent="0.2">
      <c r="A4485" s="66">
        <v>511100</v>
      </c>
      <c r="B4485" s="62" t="s">
        <v>148</v>
      </c>
      <c r="C4485" s="63">
        <v>190000</v>
      </c>
    </row>
    <row r="4486" spans="1:3" s="65" customFormat="1" ht="19.5" x14ac:dyDescent="0.2">
      <c r="A4486" s="67">
        <v>610000</v>
      </c>
      <c r="B4486" s="64" t="s">
        <v>165</v>
      </c>
      <c r="C4486" s="106">
        <f t="shared" ref="C4486" si="615">C4487+C4490</f>
        <v>2195100</v>
      </c>
    </row>
    <row r="4487" spans="1:3" s="65" customFormat="1" ht="19.5" x14ac:dyDescent="0.2">
      <c r="A4487" s="67">
        <v>611000</v>
      </c>
      <c r="B4487" s="64" t="s">
        <v>110</v>
      </c>
      <c r="C4487" s="106">
        <f t="shared" ref="C4487" si="616">C4488+C4489</f>
        <v>2000100</v>
      </c>
    </row>
    <row r="4488" spans="1:3" s="53" customFormat="1" x14ac:dyDescent="0.2">
      <c r="A4488" s="66">
        <v>611100</v>
      </c>
      <c r="B4488" s="62" t="s">
        <v>166</v>
      </c>
      <c r="C4488" s="63">
        <v>100</v>
      </c>
    </row>
    <row r="4489" spans="1:3" s="53" customFormat="1" x14ac:dyDescent="0.2">
      <c r="A4489" s="66">
        <v>611200</v>
      </c>
      <c r="B4489" s="62" t="s">
        <v>216</v>
      </c>
      <c r="C4489" s="63">
        <v>2000000</v>
      </c>
    </row>
    <row r="4490" spans="1:3" s="65" customFormat="1" ht="19.5" x14ac:dyDescent="0.2">
      <c r="A4490" s="67">
        <v>618000</v>
      </c>
      <c r="B4490" s="64" t="s">
        <v>111</v>
      </c>
      <c r="C4490" s="106">
        <f>C4491+0</f>
        <v>195000</v>
      </c>
    </row>
    <row r="4491" spans="1:3" s="53" customFormat="1" x14ac:dyDescent="0.2">
      <c r="A4491" s="66">
        <v>618100</v>
      </c>
      <c r="B4491" s="62" t="s">
        <v>168</v>
      </c>
      <c r="C4491" s="63">
        <v>195000</v>
      </c>
    </row>
    <row r="4492" spans="1:3" s="53" customFormat="1" ht="19.5" x14ac:dyDescent="0.2">
      <c r="A4492" s="67">
        <v>630000</v>
      </c>
      <c r="B4492" s="64" t="s">
        <v>311</v>
      </c>
      <c r="C4492" s="106">
        <f>C4493+C4499</f>
        <v>14989000</v>
      </c>
    </row>
    <row r="4493" spans="1:3" s="53" customFormat="1" ht="19.5" x14ac:dyDescent="0.2">
      <c r="A4493" s="67">
        <v>631000</v>
      </c>
      <c r="B4493" s="64" t="s">
        <v>120</v>
      </c>
      <c r="C4493" s="106">
        <f>SUM(C4494:C4498)</f>
        <v>4288000</v>
      </c>
    </row>
    <row r="4494" spans="1:3" s="53" customFormat="1" x14ac:dyDescent="0.2">
      <c r="A4494" s="21">
        <v>631900</v>
      </c>
      <c r="B4494" s="62" t="s">
        <v>470</v>
      </c>
      <c r="C4494" s="63">
        <v>30000</v>
      </c>
    </row>
    <row r="4495" spans="1:3" s="53" customFormat="1" x14ac:dyDescent="0.2">
      <c r="A4495" s="21">
        <v>631900</v>
      </c>
      <c r="B4495" s="62" t="s">
        <v>471</v>
      </c>
      <c r="C4495" s="63">
        <v>1000000</v>
      </c>
    </row>
    <row r="4496" spans="1:3" s="53" customFormat="1" x14ac:dyDescent="0.2">
      <c r="A4496" s="21">
        <v>631900</v>
      </c>
      <c r="B4496" s="62" t="s">
        <v>354</v>
      </c>
      <c r="C4496" s="63">
        <v>858000</v>
      </c>
    </row>
    <row r="4497" spans="1:3" s="53" customFormat="1" x14ac:dyDescent="0.2">
      <c r="A4497" s="21">
        <v>631900</v>
      </c>
      <c r="B4497" s="62" t="s">
        <v>472</v>
      </c>
      <c r="C4497" s="63">
        <v>0</v>
      </c>
    </row>
    <row r="4498" spans="1:3" s="53" customFormat="1" x14ac:dyDescent="0.2">
      <c r="A4498" s="21">
        <v>631900</v>
      </c>
      <c r="B4498" s="62" t="s">
        <v>721</v>
      </c>
      <c r="C4498" s="63">
        <v>2400000</v>
      </c>
    </row>
    <row r="4499" spans="1:3" s="65" customFormat="1" ht="18.75" customHeight="1" x14ac:dyDescent="0.2">
      <c r="A4499" s="67">
        <v>638000</v>
      </c>
      <c r="B4499" s="64" t="s">
        <v>121</v>
      </c>
      <c r="C4499" s="106">
        <f t="shared" ref="C4499" si="617">C4500+C4501+C4502</f>
        <v>10701000</v>
      </c>
    </row>
    <row r="4500" spans="1:3" s="53" customFormat="1" x14ac:dyDescent="0.2">
      <c r="A4500" s="66">
        <v>638100</v>
      </c>
      <c r="B4500" s="62" t="s">
        <v>189</v>
      </c>
      <c r="C4500" s="63">
        <v>700000</v>
      </c>
    </row>
    <row r="4501" spans="1:3" s="53" customFormat="1" x14ac:dyDescent="0.2">
      <c r="A4501" s="21">
        <v>638200</v>
      </c>
      <c r="B4501" s="62" t="s">
        <v>190</v>
      </c>
      <c r="C4501" s="63">
        <v>1000</v>
      </c>
    </row>
    <row r="4502" spans="1:3" s="53" customFormat="1" x14ac:dyDescent="0.2">
      <c r="A4502" s="21">
        <v>638200</v>
      </c>
      <c r="B4502" s="62" t="s">
        <v>473</v>
      </c>
      <c r="C4502" s="63">
        <v>10000000</v>
      </c>
    </row>
    <row r="4503" spans="1:3" s="53" customFormat="1" ht="19.5" x14ac:dyDescent="0.2">
      <c r="A4503" s="70"/>
      <c r="B4503" s="64" t="s">
        <v>722</v>
      </c>
      <c r="C4503" s="106">
        <f>C4465+C4472+C4483+C4492+C4486</f>
        <v>153223300</v>
      </c>
    </row>
    <row r="4504" spans="1:3" s="53" customFormat="1" x14ac:dyDescent="0.2">
      <c r="A4504" s="93"/>
      <c r="B4504" s="57"/>
      <c r="C4504" s="105"/>
    </row>
    <row r="4505" spans="1:3" s="53" customFormat="1" ht="19.5" x14ac:dyDescent="0.2">
      <c r="A4505" s="66" t="s">
        <v>723</v>
      </c>
      <c r="B4505" s="64"/>
      <c r="C4505" s="105"/>
    </row>
    <row r="4506" spans="1:3" s="53" customFormat="1" ht="19.5" x14ac:dyDescent="0.2">
      <c r="A4506" s="66" t="s">
        <v>234</v>
      </c>
      <c r="B4506" s="64"/>
      <c r="C4506" s="105"/>
    </row>
    <row r="4507" spans="1:3" s="53" customFormat="1" ht="19.5" x14ac:dyDescent="0.2">
      <c r="A4507" s="66" t="s">
        <v>331</v>
      </c>
      <c r="B4507" s="64"/>
      <c r="C4507" s="105"/>
    </row>
    <row r="4508" spans="1:3" s="53" customFormat="1" ht="19.5" x14ac:dyDescent="0.2">
      <c r="A4508" s="66" t="s">
        <v>724</v>
      </c>
      <c r="B4508" s="64"/>
      <c r="C4508" s="105"/>
    </row>
    <row r="4509" spans="1:3" s="53" customFormat="1" x14ac:dyDescent="0.2">
      <c r="A4509" s="93"/>
      <c r="B4509" s="57"/>
      <c r="C4509" s="105"/>
    </row>
    <row r="4510" spans="1:3" s="53" customFormat="1" ht="19.5" x14ac:dyDescent="0.2">
      <c r="A4510" s="67">
        <v>410000</v>
      </c>
      <c r="B4510" s="59" t="s">
        <v>83</v>
      </c>
      <c r="C4510" s="106">
        <f>C4511+C4516</f>
        <v>45137300</v>
      </c>
    </row>
    <row r="4511" spans="1:3" s="53" customFormat="1" ht="19.5" x14ac:dyDescent="0.2">
      <c r="A4511" s="67">
        <v>413000</v>
      </c>
      <c r="B4511" s="64" t="s">
        <v>200</v>
      </c>
      <c r="C4511" s="94">
        <f>SUM(C4512:C4515)</f>
        <v>44460500</v>
      </c>
    </row>
    <row r="4512" spans="1:3" s="53" customFormat="1" x14ac:dyDescent="0.2">
      <c r="A4512" s="66">
        <v>413100</v>
      </c>
      <c r="B4512" s="62" t="s">
        <v>512</v>
      </c>
      <c r="C4512" s="63">
        <v>32770100</v>
      </c>
    </row>
    <row r="4513" spans="1:3" s="53" customFormat="1" ht="37.5" x14ac:dyDescent="0.2">
      <c r="A4513" s="66">
        <v>413100</v>
      </c>
      <c r="B4513" s="62" t="s">
        <v>725</v>
      </c>
      <c r="C4513" s="63">
        <v>3492000</v>
      </c>
    </row>
    <row r="4514" spans="1:3" s="53" customFormat="1" x14ac:dyDescent="0.2">
      <c r="A4514" s="66">
        <v>413100</v>
      </c>
      <c r="B4514" s="62" t="s">
        <v>300</v>
      </c>
      <c r="C4514" s="63">
        <v>786700</v>
      </c>
    </row>
    <row r="4515" spans="1:3" s="53" customFormat="1" x14ac:dyDescent="0.2">
      <c r="A4515" s="66">
        <v>413300</v>
      </c>
      <c r="B4515" s="62" t="s">
        <v>301</v>
      </c>
      <c r="C4515" s="63">
        <v>7411700</v>
      </c>
    </row>
    <row r="4516" spans="1:3" s="65" customFormat="1" ht="19.5" x14ac:dyDescent="0.2">
      <c r="A4516" s="67">
        <v>419000</v>
      </c>
      <c r="B4516" s="64" t="s">
        <v>204</v>
      </c>
      <c r="C4516" s="106">
        <f t="shared" ref="C4516" si="618">C4517</f>
        <v>676800</v>
      </c>
    </row>
    <row r="4517" spans="1:3" s="53" customFormat="1" x14ac:dyDescent="0.2">
      <c r="A4517" s="66">
        <v>419100</v>
      </c>
      <c r="B4517" s="62" t="s">
        <v>204</v>
      </c>
      <c r="C4517" s="63">
        <v>676800</v>
      </c>
    </row>
    <row r="4518" spans="1:3" s="53" customFormat="1" ht="19.5" x14ac:dyDescent="0.2">
      <c r="A4518" s="67">
        <v>620000</v>
      </c>
      <c r="B4518" s="64" t="s">
        <v>173</v>
      </c>
      <c r="C4518" s="106">
        <f t="shared" ref="C4518" si="619">C4519</f>
        <v>357636200</v>
      </c>
    </row>
    <row r="4519" spans="1:3" s="53" customFormat="1" ht="19.5" x14ac:dyDescent="0.2">
      <c r="A4519" s="67">
        <v>621000</v>
      </c>
      <c r="B4519" s="64" t="s">
        <v>115</v>
      </c>
      <c r="C4519" s="106">
        <f>SUM(C4520:C4525)</f>
        <v>357636200</v>
      </c>
    </row>
    <row r="4520" spans="1:3" s="53" customFormat="1" x14ac:dyDescent="0.2">
      <c r="A4520" s="66">
        <v>621100</v>
      </c>
      <c r="B4520" s="62" t="s">
        <v>474</v>
      </c>
      <c r="C4520" s="63">
        <v>132585000</v>
      </c>
    </row>
    <row r="4521" spans="1:3" s="53" customFormat="1" ht="37.5" x14ac:dyDescent="0.2">
      <c r="A4521" s="66">
        <v>621100</v>
      </c>
      <c r="B4521" s="62" t="s">
        <v>726</v>
      </c>
      <c r="C4521" s="63">
        <v>44957900</v>
      </c>
    </row>
    <row r="4522" spans="1:3" s="53" customFormat="1" x14ac:dyDescent="0.2">
      <c r="A4522" s="110">
        <v>621100</v>
      </c>
      <c r="B4522" s="116" t="s">
        <v>475</v>
      </c>
      <c r="C4522" s="63">
        <v>107888400</v>
      </c>
    </row>
    <row r="4523" spans="1:3" s="53" customFormat="1" x14ac:dyDescent="0.2">
      <c r="A4523" s="110">
        <v>621300</v>
      </c>
      <c r="B4523" s="116" t="s">
        <v>476</v>
      </c>
      <c r="C4523" s="63">
        <v>58859600</v>
      </c>
    </row>
    <row r="4524" spans="1:3" s="53" customFormat="1" ht="37.5" x14ac:dyDescent="0.2">
      <c r="A4524" s="66">
        <v>621900</v>
      </c>
      <c r="B4524" s="62" t="s">
        <v>727</v>
      </c>
      <c r="C4524" s="63">
        <v>13345000</v>
      </c>
    </row>
    <row r="4525" spans="1:3" s="53" customFormat="1" x14ac:dyDescent="0.2">
      <c r="A4525" s="66">
        <v>621900</v>
      </c>
      <c r="B4525" s="62" t="s">
        <v>177</v>
      </c>
      <c r="C4525" s="63">
        <v>300</v>
      </c>
    </row>
    <row r="4526" spans="1:3" s="65" customFormat="1" ht="19.5" x14ac:dyDescent="0.2">
      <c r="A4526" s="67">
        <v>630000</v>
      </c>
      <c r="B4526" s="64" t="s">
        <v>311</v>
      </c>
      <c r="C4526" s="106">
        <f t="shared" ref="C4526" si="620">C4527</f>
        <v>825100</v>
      </c>
    </row>
    <row r="4527" spans="1:3" s="65" customFormat="1" ht="19.5" x14ac:dyDescent="0.2">
      <c r="A4527" s="67">
        <v>631000</v>
      </c>
      <c r="B4527" s="64" t="s">
        <v>120</v>
      </c>
      <c r="C4527" s="106">
        <f>C4528+C4529+0</f>
        <v>825100</v>
      </c>
    </row>
    <row r="4528" spans="1:3" s="53" customFormat="1" x14ac:dyDescent="0.2">
      <c r="A4528" s="21">
        <v>631900</v>
      </c>
      <c r="B4528" s="62" t="s">
        <v>477</v>
      </c>
      <c r="C4528" s="63">
        <v>679600</v>
      </c>
    </row>
    <row r="4529" spans="1:3" s="53" customFormat="1" x14ac:dyDescent="0.2">
      <c r="A4529" s="21">
        <v>631900</v>
      </c>
      <c r="B4529" s="62" t="s">
        <v>354</v>
      </c>
      <c r="C4529" s="63">
        <v>145500</v>
      </c>
    </row>
    <row r="4530" spans="1:3" s="53" customFormat="1" ht="19.5" x14ac:dyDescent="0.2">
      <c r="A4530" s="66"/>
      <c r="B4530" s="64" t="s">
        <v>728</v>
      </c>
      <c r="C4530" s="106">
        <f>C4510+C4518+C4526</f>
        <v>403598600</v>
      </c>
    </row>
    <row r="4531" spans="1:3" s="53" customFormat="1" x14ac:dyDescent="0.2">
      <c r="A4531" s="70"/>
      <c r="B4531" s="55"/>
      <c r="C4531" s="105"/>
    </row>
    <row r="4532" spans="1:3" s="53" customFormat="1" ht="19.5" x14ac:dyDescent="0.2">
      <c r="A4532" s="66" t="s">
        <v>729</v>
      </c>
      <c r="B4532" s="64"/>
      <c r="C4532" s="105"/>
    </row>
    <row r="4533" spans="1:3" s="53" customFormat="1" ht="19.5" x14ac:dyDescent="0.2">
      <c r="A4533" s="66" t="s">
        <v>234</v>
      </c>
      <c r="B4533" s="64"/>
      <c r="C4533" s="105"/>
    </row>
    <row r="4534" spans="1:3" s="53" customFormat="1" ht="19.5" x14ac:dyDescent="0.2">
      <c r="A4534" s="66" t="s">
        <v>331</v>
      </c>
      <c r="B4534" s="64"/>
      <c r="C4534" s="105"/>
    </row>
    <row r="4535" spans="1:3" s="53" customFormat="1" ht="19.5" x14ac:dyDescent="0.2">
      <c r="A4535" s="66" t="s">
        <v>514</v>
      </c>
      <c r="B4535" s="64"/>
      <c r="C4535" s="105"/>
    </row>
    <row r="4536" spans="1:3" s="53" customFormat="1" x14ac:dyDescent="0.2">
      <c r="A4536" s="93"/>
      <c r="B4536" s="57"/>
      <c r="C4536" s="105"/>
    </row>
    <row r="4537" spans="1:3" s="53" customFormat="1" ht="19.5" x14ac:dyDescent="0.2">
      <c r="A4537" s="67">
        <v>410000</v>
      </c>
      <c r="B4537" s="59" t="s">
        <v>83</v>
      </c>
      <c r="C4537" s="106">
        <f t="shared" ref="C4537" si="621">C4538</f>
        <v>77815300</v>
      </c>
    </row>
    <row r="4538" spans="1:3" s="53" customFormat="1" ht="19.5" x14ac:dyDescent="0.2">
      <c r="A4538" s="67">
        <v>413000</v>
      </c>
      <c r="B4538" s="64" t="s">
        <v>200</v>
      </c>
      <c r="C4538" s="106">
        <f t="shared" ref="C4538" si="622">SUM(C4539:C4542)</f>
        <v>77815300</v>
      </c>
    </row>
    <row r="4539" spans="1:3" s="53" customFormat="1" x14ac:dyDescent="0.2">
      <c r="A4539" s="21">
        <v>413100</v>
      </c>
      <c r="B4539" s="62" t="s">
        <v>302</v>
      </c>
      <c r="C4539" s="63">
        <v>35314100</v>
      </c>
    </row>
    <row r="4540" spans="1:3" s="53" customFormat="1" x14ac:dyDescent="0.2">
      <c r="A4540" s="66">
        <v>413400</v>
      </c>
      <c r="B4540" s="62" t="s">
        <v>94</v>
      </c>
      <c r="C4540" s="63">
        <v>34848700</v>
      </c>
    </row>
    <row r="4541" spans="1:3" s="53" customFormat="1" x14ac:dyDescent="0.2">
      <c r="A4541" s="66">
        <v>413700</v>
      </c>
      <c r="B4541" s="62" t="s">
        <v>211</v>
      </c>
      <c r="C4541" s="63">
        <v>7652300</v>
      </c>
    </row>
    <row r="4542" spans="1:3" s="53" customFormat="1" x14ac:dyDescent="0.2">
      <c r="A4542" s="66">
        <v>413900</v>
      </c>
      <c r="B4542" s="62" t="s">
        <v>95</v>
      </c>
      <c r="C4542" s="63">
        <v>200</v>
      </c>
    </row>
    <row r="4543" spans="1:3" s="65" customFormat="1" ht="19.5" x14ac:dyDescent="0.2">
      <c r="A4543" s="67">
        <v>480000</v>
      </c>
      <c r="B4543" s="64" t="s">
        <v>142</v>
      </c>
      <c r="C4543" s="106">
        <f t="shared" ref="C4543" si="623">C4544</f>
        <v>1000000</v>
      </c>
    </row>
    <row r="4544" spans="1:3" s="65" customFormat="1" ht="19.5" x14ac:dyDescent="0.2">
      <c r="A4544" s="67">
        <v>488000</v>
      </c>
      <c r="B4544" s="64" t="s">
        <v>99</v>
      </c>
      <c r="C4544" s="106">
        <f t="shared" ref="C4544" si="624">C4545</f>
        <v>1000000</v>
      </c>
    </row>
    <row r="4545" spans="1:3" s="53" customFormat="1" x14ac:dyDescent="0.2">
      <c r="A4545" s="66">
        <v>488100</v>
      </c>
      <c r="B4545" s="62" t="s">
        <v>286</v>
      </c>
      <c r="C4545" s="63">
        <v>1000000</v>
      </c>
    </row>
    <row r="4546" spans="1:3" s="53" customFormat="1" ht="19.5" x14ac:dyDescent="0.2">
      <c r="A4546" s="67">
        <v>620000</v>
      </c>
      <c r="B4546" s="64" t="s">
        <v>173</v>
      </c>
      <c r="C4546" s="106">
        <f t="shared" ref="C4546" si="625">C4547</f>
        <v>208006800</v>
      </c>
    </row>
    <row r="4547" spans="1:3" s="53" customFormat="1" ht="19.5" x14ac:dyDescent="0.2">
      <c r="A4547" s="67">
        <v>621000</v>
      </c>
      <c r="B4547" s="64" t="s">
        <v>115</v>
      </c>
      <c r="C4547" s="106">
        <f t="shared" ref="C4547" si="626">SUM(C4548:C4549)</f>
        <v>208006800</v>
      </c>
    </row>
    <row r="4548" spans="1:3" s="53" customFormat="1" x14ac:dyDescent="0.2">
      <c r="A4548" s="21">
        <v>621100</v>
      </c>
      <c r="B4548" s="62" t="s">
        <v>478</v>
      </c>
      <c r="C4548" s="63">
        <v>12644700</v>
      </c>
    </row>
    <row r="4549" spans="1:3" s="53" customFormat="1" x14ac:dyDescent="0.2">
      <c r="A4549" s="66">
        <v>621400</v>
      </c>
      <c r="B4549" s="62" t="s">
        <v>176</v>
      </c>
      <c r="C4549" s="63">
        <v>195362100</v>
      </c>
    </row>
    <row r="4550" spans="1:3" s="53" customFormat="1" ht="19.5" x14ac:dyDescent="0.2">
      <c r="A4550" s="110"/>
      <c r="B4550" s="64" t="s">
        <v>271</v>
      </c>
      <c r="C4550" s="133">
        <f t="shared" ref="C4550" si="627">C4537+C4546+C4543</f>
        <v>286822100</v>
      </c>
    </row>
    <row r="4551" spans="1:3" s="53" customFormat="1" x14ac:dyDescent="0.2">
      <c r="A4551" s="70"/>
      <c r="B4551" s="55"/>
      <c r="C4551" s="105"/>
    </row>
    <row r="4552" spans="1:3" s="53" customFormat="1" ht="19.5" x14ac:dyDescent="0.2">
      <c r="A4552" s="66" t="s">
        <v>730</v>
      </c>
      <c r="B4552" s="64"/>
      <c r="C4552" s="105"/>
    </row>
    <row r="4553" spans="1:3" s="53" customFormat="1" ht="19.5" x14ac:dyDescent="0.2">
      <c r="A4553" s="66" t="s">
        <v>234</v>
      </c>
      <c r="B4553" s="64"/>
      <c r="C4553" s="105"/>
    </row>
    <row r="4554" spans="1:3" s="53" customFormat="1" ht="19.5" x14ac:dyDescent="0.2">
      <c r="A4554" s="66" t="s">
        <v>331</v>
      </c>
      <c r="B4554" s="64"/>
      <c r="C4554" s="105"/>
    </row>
    <row r="4555" spans="1:3" s="53" customFormat="1" ht="19.5" x14ac:dyDescent="0.2">
      <c r="A4555" s="66" t="s">
        <v>731</v>
      </c>
      <c r="B4555" s="64"/>
      <c r="C4555" s="105"/>
    </row>
    <row r="4556" spans="1:3" s="53" customFormat="1" x14ac:dyDescent="0.2">
      <c r="A4556" s="93"/>
      <c r="B4556" s="57"/>
      <c r="C4556" s="105"/>
    </row>
    <row r="4557" spans="1:3" s="53" customFormat="1" ht="19.5" x14ac:dyDescent="0.2">
      <c r="A4557" s="67">
        <v>410000</v>
      </c>
      <c r="B4557" s="59" t="s">
        <v>83</v>
      </c>
      <c r="C4557" s="106">
        <f>0+C4558+0</f>
        <v>43507000</v>
      </c>
    </row>
    <row r="4558" spans="1:3" s="53" customFormat="1" ht="19.5" x14ac:dyDescent="0.2">
      <c r="A4558" s="67">
        <v>415000</v>
      </c>
      <c r="B4558" s="64" t="s">
        <v>48</v>
      </c>
      <c r="C4558" s="106">
        <f t="shared" ref="C4558" si="628">SUM(C4559:C4559)</f>
        <v>43507000</v>
      </c>
    </row>
    <row r="4559" spans="1:3" s="53" customFormat="1" x14ac:dyDescent="0.2">
      <c r="A4559" s="21">
        <v>415200</v>
      </c>
      <c r="B4559" s="62" t="s">
        <v>63</v>
      </c>
      <c r="C4559" s="63">
        <v>43507000</v>
      </c>
    </row>
    <row r="4560" spans="1:3" s="53" customFormat="1" ht="19.5" x14ac:dyDescent="0.2">
      <c r="A4560" s="67">
        <v>480000</v>
      </c>
      <c r="B4560" s="64" t="s">
        <v>142</v>
      </c>
      <c r="C4560" s="106">
        <f>C4561+0</f>
        <v>21268000</v>
      </c>
    </row>
    <row r="4561" spans="1:3" s="53" customFormat="1" ht="19.5" x14ac:dyDescent="0.2">
      <c r="A4561" s="67">
        <v>487000</v>
      </c>
      <c r="B4561" s="64" t="s">
        <v>193</v>
      </c>
      <c r="C4561" s="106">
        <f t="shared" ref="C4561" si="629">SUM(C4562)</f>
        <v>21268000</v>
      </c>
    </row>
    <row r="4562" spans="1:3" s="53" customFormat="1" x14ac:dyDescent="0.2">
      <c r="A4562" s="66">
        <v>487300</v>
      </c>
      <c r="B4562" s="116" t="s">
        <v>143</v>
      </c>
      <c r="C4562" s="63">
        <v>21268000</v>
      </c>
    </row>
    <row r="4563" spans="1:3" s="53" customFormat="1" ht="19.5" x14ac:dyDescent="0.2">
      <c r="A4563" s="67">
        <v>510000</v>
      </c>
      <c r="B4563" s="64" t="s">
        <v>146</v>
      </c>
      <c r="C4563" s="106">
        <f>C4564+0+C4569</f>
        <v>42618100</v>
      </c>
    </row>
    <row r="4564" spans="1:3" s="53" customFormat="1" ht="19.5" x14ac:dyDescent="0.2">
      <c r="A4564" s="67">
        <v>511000</v>
      </c>
      <c r="B4564" s="64" t="s">
        <v>147</v>
      </c>
      <c r="C4564" s="106">
        <f>SUM(C4565:C4568)</f>
        <v>42494500</v>
      </c>
    </row>
    <row r="4565" spans="1:3" s="53" customFormat="1" x14ac:dyDescent="0.2">
      <c r="A4565" s="66">
        <v>511100</v>
      </c>
      <c r="B4565" s="62" t="s">
        <v>148</v>
      </c>
      <c r="C4565" s="63">
        <v>18571400</v>
      </c>
    </row>
    <row r="4566" spans="1:3" s="53" customFormat="1" x14ac:dyDescent="0.2">
      <c r="A4566" s="66">
        <v>511200</v>
      </c>
      <c r="B4566" s="62" t="s">
        <v>149</v>
      </c>
      <c r="C4566" s="63">
        <v>16110100</v>
      </c>
    </row>
    <row r="4567" spans="1:3" s="53" customFormat="1" x14ac:dyDescent="0.2">
      <c r="A4567" s="66">
        <v>511300</v>
      </c>
      <c r="B4567" s="62" t="s">
        <v>150</v>
      </c>
      <c r="C4567" s="63">
        <v>7813000</v>
      </c>
    </row>
    <row r="4568" spans="1:3" s="53" customFormat="1" x14ac:dyDescent="0.2">
      <c r="A4568" s="66">
        <v>511700</v>
      </c>
      <c r="B4568" s="62" t="s">
        <v>153</v>
      </c>
      <c r="C4568" s="63">
        <v>0</v>
      </c>
    </row>
    <row r="4569" spans="1:3" s="65" customFormat="1" ht="19.5" x14ac:dyDescent="0.2">
      <c r="A4569" s="67">
        <v>516000</v>
      </c>
      <c r="B4569" s="64" t="s">
        <v>157</v>
      </c>
      <c r="C4569" s="106">
        <f t="shared" ref="C4569" si="630">C4570</f>
        <v>123600</v>
      </c>
    </row>
    <row r="4570" spans="1:3" s="53" customFormat="1" x14ac:dyDescent="0.2">
      <c r="A4570" s="66">
        <v>516100</v>
      </c>
      <c r="B4570" s="62" t="s">
        <v>157</v>
      </c>
      <c r="C4570" s="63">
        <v>123600</v>
      </c>
    </row>
    <row r="4571" spans="1:3" s="65" customFormat="1" ht="19.5" x14ac:dyDescent="0.2">
      <c r="A4571" s="67">
        <v>630000</v>
      </c>
      <c r="B4571" s="64" t="s">
        <v>311</v>
      </c>
      <c r="C4571" s="106">
        <f>C4572+0</f>
        <v>1606900</v>
      </c>
    </row>
    <row r="4572" spans="1:3" s="65" customFormat="1" ht="19.5" x14ac:dyDescent="0.2">
      <c r="A4572" s="67">
        <v>631000</v>
      </c>
      <c r="B4572" s="64" t="s">
        <v>120</v>
      </c>
      <c r="C4572" s="106">
        <f>0+0+C4573</f>
        <v>1606900</v>
      </c>
    </row>
    <row r="4573" spans="1:3" s="53" customFormat="1" x14ac:dyDescent="0.2">
      <c r="A4573" s="21">
        <v>631100</v>
      </c>
      <c r="B4573" s="62" t="s">
        <v>186</v>
      </c>
      <c r="C4573" s="63">
        <v>1606900</v>
      </c>
    </row>
    <row r="4574" spans="1:3" s="53" customFormat="1" ht="19.5" x14ac:dyDescent="0.2">
      <c r="A4574" s="110"/>
      <c r="B4574" s="64" t="s">
        <v>479</v>
      </c>
      <c r="C4574" s="106">
        <f>C4557+C4560+C4563+0+C4571</f>
        <v>109000000</v>
      </c>
    </row>
    <row r="4575" spans="1:3" s="53" customFormat="1" x14ac:dyDescent="0.2">
      <c r="A4575" s="108"/>
      <c r="B4575" s="102" t="s">
        <v>222</v>
      </c>
      <c r="C4575" s="107">
        <f>C4503+C4530+C4550+C4574</f>
        <v>952644000</v>
      </c>
    </row>
    <row r="4576" spans="1:3" s="53" customFormat="1" x14ac:dyDescent="0.2">
      <c r="A4576" s="93"/>
      <c r="B4576" s="55"/>
      <c r="C4576" s="94"/>
    </row>
  </sheetData>
  <mergeCells count="1">
    <mergeCell ref="A1590:C1590"/>
  </mergeCells>
  <printOptions horizontalCentered="1" gridLines="1"/>
  <pageMargins left="0" right="0" top="0" bottom="0" header="0" footer="0"/>
  <pageSetup paperSize="9" scale="53" firstPageNumber="11" orientation="portrait" useFirstPageNumber="1" r:id="rId1"/>
  <headerFooter>
    <oddFooter>&amp;C&amp;P</oddFooter>
  </headerFooter>
  <rowBreaks count="132" manualBreakCount="132">
    <brk id="50" max="16383" man="1"/>
    <brk id="97" max="16383" man="1"/>
    <brk id="138" max="16383" man="1"/>
    <brk id="171" max="16383" man="1"/>
    <brk id="203" max="16383" man="1"/>
    <brk id="242" max="16383" man="1"/>
    <brk id="272" max="16383" man="1"/>
    <brk id="306" max="16383" man="1"/>
    <brk id="362" max="16383" man="1"/>
    <brk id="395" max="16383" man="1"/>
    <brk id="414" max="4" man="1"/>
    <brk id="446" max="16383" man="1"/>
    <brk id="482" max="4" man="1"/>
    <brk id="511" max="16383" man="1"/>
    <brk id="543" max="4" man="1"/>
    <brk id="573" max="16383" man="1"/>
    <brk id="609" max="4" man="1"/>
    <brk id="648" max="4" man="1"/>
    <brk id="685" max="16383" man="1"/>
    <brk id="729" max="16383" man="1"/>
    <brk id="766" max="16383" man="1"/>
    <brk id="825" max="16383" man="1"/>
    <brk id="861" max="16383" man="1"/>
    <brk id="895" max="16383" man="1"/>
    <brk id="944" max="4" man="1"/>
    <brk id="990" max="4" man="1"/>
    <brk id="1006" max="4" man="1"/>
    <brk id="1047" max="4" man="1"/>
    <brk id="1070" max="4" man="1"/>
    <brk id="1111" max="16383" man="1"/>
    <brk id="1141" max="4" man="1"/>
    <brk id="1191" max="4" man="1"/>
    <brk id="1226" max="4" man="1"/>
    <brk id="1245" max="16383" man="1"/>
    <brk id="1296" max="16383" man="1"/>
    <brk id="1349" max="4" man="1"/>
    <brk id="1390" max="4" man="1"/>
    <brk id="1424" max="4" man="1"/>
    <brk id="1460" max="16383" man="1"/>
    <brk id="1494" max="16383" man="1"/>
    <brk id="1527" max="16383" man="1"/>
    <brk id="1559" max="4" man="1"/>
    <brk id="1589" max="4" man="1"/>
    <brk id="1620" max="4" man="1"/>
    <brk id="1655" max="4" man="1"/>
    <brk id="1686" max="16383" man="1"/>
    <brk id="1718" max="4" man="1"/>
    <brk id="1752" max="16383" man="1"/>
    <brk id="1782" max="4" man="1"/>
    <brk id="1812" max="16383" man="1"/>
    <brk id="1839" max="16383" man="1"/>
    <brk id="1863" max="16383" man="1"/>
    <brk id="1898" max="4" man="1"/>
    <brk id="1928" max="16383" man="1"/>
    <brk id="1962" max="4" man="1"/>
    <brk id="1991" max="16383" man="1"/>
    <brk id="2021" max="16383" man="1"/>
    <brk id="2061" max="16383" man="1"/>
    <brk id="2102" max="4" man="1"/>
    <brk id="2143" max="16383" man="1"/>
    <brk id="2177" max="16383" man="1"/>
    <brk id="2213" max="16383" man="1"/>
    <brk id="2253" max="16383" man="1"/>
    <brk id="2284" max="16383" man="1"/>
    <brk id="2309" max="16383" man="1"/>
    <brk id="2338" max="16383" man="1"/>
    <brk id="2367" max="16383" man="1"/>
    <brk id="2396" max="16383" man="1"/>
    <brk id="2420" max="4" man="1"/>
    <brk id="2451" max="16383" man="1"/>
    <brk id="2489" max="4" man="1"/>
    <brk id="2526" max="4" man="1"/>
    <brk id="2559" max="16383" man="1"/>
    <brk id="2586" max="4" man="1"/>
    <brk id="2615" max="16383" man="1"/>
    <brk id="2648" max="16383" man="1"/>
    <brk id="2675" max="16383" man="1"/>
    <brk id="2705" max="4" man="1"/>
    <brk id="2735" max="16383" man="1"/>
    <brk id="2767" max="4" man="1"/>
    <brk id="2796" max="16383" man="1"/>
    <brk id="2827" max="4" man="1"/>
    <brk id="2858" max="16383" man="1"/>
    <brk id="2890" max="4" man="1"/>
    <brk id="2932" max="4" man="1"/>
    <brk id="2960" max="4" man="1"/>
    <brk id="2992" max="16383" man="1"/>
    <brk id="3022" max="4" man="1"/>
    <brk id="3054" max="16383" man="1"/>
    <brk id="3084" max="4" man="1"/>
    <brk id="3112" max="16383" man="1"/>
    <brk id="3144" max="4" man="1"/>
    <brk id="3173" max="16383" man="1"/>
    <brk id="3202" max="16383" man="1"/>
    <brk id="3229" max="16383" man="1"/>
    <brk id="3259" max="4" man="1"/>
    <brk id="3312" max="16383" man="1"/>
    <brk id="3348" max="4" man="1"/>
    <brk id="3383" max="16383" man="1"/>
    <brk id="3409" max="16383" man="1"/>
    <brk id="3457" max="16383" man="1"/>
    <brk id="3496" max="4" man="1"/>
    <brk id="3532" max="4" man="1"/>
    <brk id="3558" max="16383" man="1"/>
    <brk id="3594" max="4" man="1"/>
    <brk id="3626" max="16383" man="1"/>
    <brk id="3672" max="16383" man="1"/>
    <brk id="3715" max="4" man="1"/>
    <brk id="3750" max="16383" man="1"/>
    <brk id="3796" max="4" man="1"/>
    <brk id="3812" max="16383" man="1"/>
    <brk id="3852" max="16383" man="1"/>
    <brk id="3890" max="4" man="1"/>
    <brk id="3934" max="16383" man="1"/>
    <brk id="3966" max="16383" man="1"/>
    <brk id="4009" max="16383" man="1"/>
    <brk id="4044" max="16383" man="1"/>
    <brk id="4093" max="16383" man="1"/>
    <brk id="4135" max="16383" man="1"/>
    <brk id="4171" max="16383" man="1"/>
    <brk id="4207" max="4" man="1"/>
    <brk id="4234" max="4" man="1"/>
    <brk id="4248" max="16383" man="1"/>
    <brk id="4291" max="16383" man="1"/>
    <brk id="4335" max="16383" man="1"/>
    <brk id="4378" max="16383" man="1"/>
    <brk id="4411" max="4" man="1"/>
    <brk id="4433" max="4" man="1"/>
    <brk id="4458" max="16383" man="1"/>
    <brk id="4503" max="16383" man="1"/>
    <brk id="4530" max="16383" man="1"/>
    <brk id="45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Opšti dio</vt:lpstr>
      <vt:lpstr>Rashodi</vt:lpstr>
      <vt:lpstr>'Opšti dio'!Print_Area</vt:lpstr>
      <vt:lpstr>Rashodi!Print_Area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2021-09-30T08:01:05Z</cp:lastPrinted>
  <dcterms:created xsi:type="dcterms:W3CDTF">2018-04-16T06:34:24Z</dcterms:created>
  <dcterms:modified xsi:type="dcterms:W3CDTF">2021-09-30T08:26:48Z</dcterms:modified>
</cp:coreProperties>
</file>